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"/>
    </mc:Choice>
  </mc:AlternateContent>
  <xr:revisionPtr revIDLastSave="32" documentId="13_ncr:1_{6513D64B-84CB-4E31-8981-96C1D9D08F7E}" xr6:coauthVersionLast="47" xr6:coauthVersionMax="47" xr10:uidLastSave="{D541E119-3384-47C5-B253-88B8068193ED}"/>
  <bookViews>
    <workbookView xWindow="-108" yWindow="-108" windowWidth="23256" windowHeight="12576" firstSheet="1" activeTab="8" xr2:uid="{00000000-000D-0000-FFFF-FFFF00000000}"/>
  </bookViews>
  <sheets>
    <sheet name="Peter's" sheetId="1" state="hidden" r:id="rId1"/>
    <sheet name="MPD Local T 2022" sheetId="8" r:id="rId2"/>
    <sheet name="2013 Local T" sheetId="3" state="hidden" r:id="rId3"/>
    <sheet name="2013 PTF T " sheetId="7" state="hidden" r:id="rId4"/>
    <sheet name="TM1 Balances" sheetId="2" r:id="rId5"/>
    <sheet name="2014 BP Balance Sheet" sheetId="5" state="hidden" r:id="rId6"/>
    <sheet name="LTD" sheetId="9" r:id="rId7"/>
    <sheet name="Cost of LTD" sheetId="10" r:id="rId8"/>
    <sheet name="Cost of Revolver" sheetId="11" r:id="rId9"/>
  </sheets>
  <definedNames>
    <definedName name="ID" localSheetId="2" hidden="1">"d50595a1-e60f-466a-a01b-22d8af7af6ba"</definedName>
    <definedName name="ID" localSheetId="3" hidden="1">"8fcaa7a0-ea06-4567-a3a8-8a938d0df209"</definedName>
    <definedName name="ID" localSheetId="5" hidden="1">"63e157bc-ba6b-4c3d-b94d-adacb3c4e3aa"</definedName>
    <definedName name="ID" localSheetId="7" hidden="1">"343deea9-64ec-46b8-a9ca-ba6bc8983c99"</definedName>
    <definedName name="ID" localSheetId="8" hidden="1">"7a1a2e70-5ed3-408e-81ee-ff9949fcbd8b"</definedName>
    <definedName name="ID" localSheetId="6" hidden="1">"9f9d936d-250e-487d-ac4c-5e103487149b"</definedName>
    <definedName name="ID" localSheetId="1" hidden="1">"8f33b449-9937-46c2-9878-1d645d294c1e"</definedName>
    <definedName name="ID" localSheetId="0" hidden="1">"a184e5e4-acd3-4cfb-9ab3-8c45ae86b6bc"</definedName>
    <definedName name="ID" localSheetId="4" hidden="1">"4885963c-8be2-4e4c-af95-6e4543747886"</definedName>
    <definedName name="_xlnm.Print_Area" localSheetId="5">'2014 BP Balance Sheet'!$A$1:$P$103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2" l="1"/>
  <c r="R35" i="2" s="1"/>
  <c r="C18" i="2" l="1"/>
  <c r="D18" i="2"/>
  <c r="E18" i="2"/>
  <c r="F18" i="2"/>
  <c r="G18" i="2"/>
  <c r="H18" i="2"/>
  <c r="I18" i="2"/>
  <c r="J18" i="2"/>
  <c r="K18" i="2"/>
  <c r="L18" i="2"/>
  <c r="M18" i="2"/>
  <c r="B18" i="2"/>
  <c r="B29" i="2"/>
  <c r="C29" i="2"/>
  <c r="D29" i="2"/>
  <c r="E29" i="2"/>
  <c r="F29" i="2"/>
  <c r="G29" i="2"/>
  <c r="H29" i="2"/>
  <c r="I29" i="2"/>
  <c r="J29" i="2"/>
  <c r="K29" i="2"/>
  <c r="L29" i="2"/>
  <c r="M29" i="2"/>
  <c r="C47" i="2"/>
  <c r="D47" i="2"/>
  <c r="E47" i="2"/>
  <c r="F47" i="2"/>
  <c r="G47" i="2"/>
  <c r="H47" i="2"/>
  <c r="I47" i="2"/>
  <c r="J47" i="2"/>
  <c r="K47" i="2"/>
  <c r="L47" i="2"/>
  <c r="M47" i="2"/>
  <c r="B47" i="2"/>
  <c r="C38" i="2"/>
  <c r="D38" i="2"/>
  <c r="E38" i="2"/>
  <c r="F38" i="2"/>
  <c r="G38" i="2"/>
  <c r="H38" i="2"/>
  <c r="I38" i="2"/>
  <c r="J38" i="2"/>
  <c r="K38" i="2"/>
  <c r="L38" i="2"/>
  <c r="M38" i="2"/>
  <c r="B38" i="2"/>
  <c r="H13" i="10" l="1"/>
  <c r="C50" i="2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I14" i="10"/>
  <c r="L8" i="3"/>
  <c r="L8" i="7"/>
  <c r="L12" i="7"/>
  <c r="F16" i="7"/>
  <c r="F8" i="7"/>
  <c r="F11" i="7"/>
  <c r="F10" i="7"/>
  <c r="F13" i="7" s="1"/>
  <c r="F12" i="7"/>
  <c r="Q13" i="7"/>
  <c r="L10" i="7"/>
  <c r="O13" i="7"/>
  <c r="L10" i="3"/>
  <c r="F12" i="3"/>
  <c r="G113" i="5"/>
  <c r="H113" i="5"/>
  <c r="I113" i="5"/>
  <c r="J113" i="5"/>
  <c r="K113" i="5"/>
  <c r="L113" i="5"/>
  <c r="M113" i="5"/>
  <c r="N113" i="5"/>
  <c r="O113" i="5"/>
  <c r="P113" i="5"/>
  <c r="F11" i="3"/>
  <c r="F10" i="3"/>
  <c r="F13" i="3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D113" i="5"/>
  <c r="E113" i="5"/>
  <c r="F113" i="5"/>
  <c r="F8" i="3"/>
  <c r="F16" i="3"/>
  <c r="O13" i="3"/>
  <c r="Q13" i="3"/>
  <c r="A40" i="2"/>
  <c r="R30" i="1"/>
  <c r="C37" i="1"/>
  <c r="C38" i="1"/>
  <c r="C28" i="1"/>
  <c r="E30" i="2" l="1"/>
  <c r="G30" i="2"/>
  <c r="J30" i="2"/>
  <c r="D30" i="2"/>
  <c r="M30" i="2"/>
  <c r="F30" i="2"/>
  <c r="L30" i="2"/>
  <c r="H30" i="2"/>
  <c r="B30" i="2"/>
  <c r="I30" i="2"/>
  <c r="C30" i="2"/>
  <c r="K30" i="2"/>
  <c r="K26" i="5"/>
  <c r="K29" i="5" s="1"/>
  <c r="K62" i="5" s="1"/>
  <c r="H26" i="5"/>
  <c r="H29" i="5" s="1"/>
  <c r="H62" i="5" s="1"/>
  <c r="D67" i="5"/>
  <c r="D106" i="5" s="1"/>
  <c r="D108" i="5" s="1"/>
  <c r="G67" i="5"/>
  <c r="G106" i="5" s="1"/>
  <c r="G108" i="5" s="1"/>
  <c r="I110" i="5"/>
  <c r="E110" i="5"/>
  <c r="L26" i="5"/>
  <c r="L29" i="5" s="1"/>
  <c r="L62" i="5" s="1"/>
  <c r="H8" i="7"/>
  <c r="H13" i="7" s="1"/>
  <c r="H8" i="3"/>
  <c r="H13" i="3" s="1"/>
  <c r="H14" i="3" s="1"/>
  <c r="D26" i="5"/>
  <c r="D29" i="5" s="1"/>
  <c r="D62" i="5" s="1"/>
  <c r="F110" i="5"/>
  <c r="E26" i="5"/>
  <c r="E29" i="5" s="1"/>
  <c r="E62" i="5" s="1"/>
  <c r="F26" i="5"/>
  <c r="F29" i="5" s="1"/>
  <c r="F62" i="5" s="1"/>
  <c r="I26" i="5"/>
  <c r="I29" i="5" s="1"/>
  <c r="I62" i="5" s="1"/>
  <c r="M26" i="5"/>
  <c r="M29" i="5" s="1"/>
  <c r="M62" i="5" s="1"/>
  <c r="P26" i="5"/>
  <c r="P29" i="5" s="1"/>
  <c r="P62" i="5" s="1"/>
  <c r="G110" i="5"/>
  <c r="P67" i="5"/>
  <c r="P106" i="5" s="1"/>
  <c r="P108" i="5" s="1"/>
  <c r="G26" i="5"/>
  <c r="G29" i="5" s="1"/>
  <c r="G62" i="5" s="1"/>
  <c r="O26" i="5"/>
  <c r="O29" i="5" s="1"/>
  <c r="O62" i="5" s="1"/>
  <c r="J110" i="5"/>
  <c r="N103" i="5"/>
  <c r="O67" i="5"/>
  <c r="O106" i="5" s="1"/>
  <c r="O108" i="5" s="1"/>
  <c r="K67" i="5"/>
  <c r="K106" i="5" s="1"/>
  <c r="K108" i="5" s="1"/>
  <c r="G10" i="10"/>
  <c r="J10" i="10" s="1"/>
  <c r="G8" i="10"/>
  <c r="J8" i="10" s="1"/>
  <c r="C5" i="9"/>
  <c r="C17" i="9"/>
  <c r="G11" i="10"/>
  <c r="J11" i="10" s="1"/>
  <c r="F14" i="10"/>
  <c r="F18" i="10" s="1"/>
  <c r="G5" i="10"/>
  <c r="J5" i="10" s="1"/>
  <c r="G7" i="10"/>
  <c r="J7" i="10" s="1"/>
  <c r="E6" i="11"/>
  <c r="G12" i="10"/>
  <c r="J12" i="10" s="1"/>
  <c r="G9" i="10"/>
  <c r="J9" i="10" s="1"/>
  <c r="G6" i="10"/>
  <c r="J6" i="10" s="1"/>
  <c r="J11" i="3"/>
  <c r="J10" i="3"/>
  <c r="J13" i="3"/>
  <c r="J12" i="3"/>
  <c r="J11" i="7"/>
  <c r="J13" i="7"/>
  <c r="J12" i="7"/>
  <c r="J10" i="7"/>
  <c r="N26" i="5"/>
  <c r="N29" i="5" s="1"/>
  <c r="N62" i="5" s="1"/>
  <c r="N67" i="5"/>
  <c r="N106" i="5" s="1"/>
  <c r="N108" i="5" s="1"/>
  <c r="E67" i="5"/>
  <c r="E106" i="5" s="1"/>
  <c r="E108" i="5" s="1"/>
  <c r="I103" i="5"/>
  <c r="J26" i="5"/>
  <c r="J29" i="5" s="1"/>
  <c r="J62" i="5" s="1"/>
  <c r="O110" i="5"/>
  <c r="K110" i="5"/>
  <c r="H110" i="5"/>
  <c r="L67" i="5"/>
  <c r="L106" i="5" s="1"/>
  <c r="L108" i="5" s="1"/>
  <c r="F67" i="5"/>
  <c r="F106" i="5" s="1"/>
  <c r="F108" i="5" s="1"/>
  <c r="M103" i="5"/>
  <c r="F103" i="5"/>
  <c r="N110" i="5"/>
  <c r="J67" i="5"/>
  <c r="J106" i="5" s="1"/>
  <c r="J108" i="5" s="1"/>
  <c r="H67" i="5"/>
  <c r="H106" i="5" s="1"/>
  <c r="H108" i="5" s="1"/>
  <c r="M67" i="5"/>
  <c r="M106" i="5" s="1"/>
  <c r="M108" i="5" s="1"/>
  <c r="H14" i="10"/>
  <c r="I22" i="2"/>
  <c r="D40" i="2"/>
  <c r="F22" i="2"/>
  <c r="E22" i="2"/>
  <c r="M40" i="2"/>
  <c r="J22" i="2"/>
  <c r="E40" i="2"/>
  <c r="E13" i="2"/>
  <c r="M13" i="2"/>
  <c r="C13" i="2"/>
  <c r="K13" i="2"/>
  <c r="H13" i="2"/>
  <c r="D13" i="2"/>
  <c r="N11" i="2"/>
  <c r="L13" i="2"/>
  <c r="F13" i="2"/>
  <c r="J13" i="2"/>
  <c r="G13" i="2"/>
  <c r="B13" i="2"/>
  <c r="I13" i="2"/>
  <c r="F40" i="2"/>
  <c r="L22" i="2"/>
  <c r="K22" i="2"/>
  <c r="L51" i="2"/>
  <c r="G40" i="2"/>
  <c r="L40" i="2"/>
  <c r="B40" i="2"/>
  <c r="H22" i="2"/>
  <c r="G22" i="2"/>
  <c r="H51" i="2"/>
  <c r="D22" i="2"/>
  <c r="J40" i="2"/>
  <c r="I40" i="2"/>
  <c r="D51" i="2"/>
  <c r="C40" i="2"/>
  <c r="H40" i="2"/>
  <c r="F51" i="2"/>
  <c r="M22" i="2"/>
  <c r="M51" i="2"/>
  <c r="E51" i="2"/>
  <c r="K51" i="2"/>
  <c r="C51" i="2"/>
  <c r="J51" i="2"/>
  <c r="B51" i="2"/>
  <c r="I51" i="2"/>
  <c r="K40" i="2"/>
  <c r="C22" i="2"/>
  <c r="C18" i="1"/>
  <c r="B22" i="2"/>
  <c r="G51" i="2"/>
  <c r="P103" i="5"/>
  <c r="P110" i="5"/>
  <c r="L110" i="5"/>
  <c r="L103" i="5"/>
  <c r="Q76" i="5"/>
  <c r="K103" i="5"/>
  <c r="O103" i="5"/>
  <c r="E103" i="5"/>
  <c r="H103" i="5"/>
  <c r="I67" i="5"/>
  <c r="I106" i="5" s="1"/>
  <c r="I108" i="5" s="1"/>
  <c r="D110" i="5"/>
  <c r="D103" i="5"/>
  <c r="G103" i="5"/>
  <c r="D126" i="5"/>
  <c r="D119" i="5"/>
  <c r="D128" i="5"/>
  <c r="M110" i="5"/>
  <c r="J103" i="5"/>
  <c r="M42" i="2" l="1"/>
  <c r="E42" i="2"/>
  <c r="L42" i="2"/>
  <c r="D42" i="2"/>
  <c r="K42" i="2"/>
  <c r="C42" i="2"/>
  <c r="J42" i="2"/>
  <c r="B42" i="2"/>
  <c r="H42" i="2"/>
  <c r="I42" i="2"/>
  <c r="G42" i="2"/>
  <c r="F42" i="2"/>
  <c r="D31" i="2"/>
  <c r="M31" i="2"/>
  <c r="C31" i="2"/>
  <c r="J31" i="2"/>
  <c r="I31" i="2"/>
  <c r="G31" i="2"/>
  <c r="K31" i="2"/>
  <c r="L31" i="2"/>
  <c r="F31" i="2"/>
  <c r="E31" i="2"/>
  <c r="H31" i="2"/>
  <c r="N12" i="3"/>
  <c r="R12" i="3" s="1"/>
  <c r="N10" i="3"/>
  <c r="P10" i="3" s="1"/>
  <c r="N8" i="3"/>
  <c r="N13" i="3" s="1"/>
  <c r="N11" i="3"/>
  <c r="R11" i="3" s="1"/>
  <c r="R13" i="3" s="1"/>
  <c r="M111" i="5"/>
  <c r="M114" i="5" s="1"/>
  <c r="I111" i="5"/>
  <c r="I114" i="5" s="1"/>
  <c r="D118" i="5"/>
  <c r="D111" i="5"/>
  <c r="D114" i="5" s="1"/>
  <c r="N8" i="7"/>
  <c r="N13" i="7" s="1"/>
  <c r="F111" i="5"/>
  <c r="F114" i="5" s="1"/>
  <c r="G111" i="5"/>
  <c r="G114" i="5" s="1"/>
  <c r="J111" i="5"/>
  <c r="J114" i="5" s="1"/>
  <c r="E111" i="5"/>
  <c r="E114" i="5" s="1"/>
  <c r="H111" i="5"/>
  <c r="H114" i="5" s="1"/>
  <c r="L111" i="5"/>
  <c r="L114" i="5" s="1"/>
  <c r="P111" i="5"/>
  <c r="P114" i="5" s="1"/>
  <c r="N111" i="5"/>
  <c r="N114" i="5" s="1"/>
  <c r="O111" i="5"/>
  <c r="O114" i="5" s="1"/>
  <c r="C19" i="9"/>
  <c r="N10" i="7"/>
  <c r="P10" i="7" s="1"/>
  <c r="N12" i="7"/>
  <c r="R12" i="7" s="1"/>
  <c r="N11" i="7"/>
  <c r="R11" i="7" s="1"/>
  <c r="R13" i="7" s="1"/>
  <c r="H14" i="7"/>
  <c r="K111" i="5"/>
  <c r="K114" i="5" s="1"/>
  <c r="E8" i="11"/>
  <c r="D11" i="11"/>
  <c r="D13" i="11" s="1"/>
  <c r="D15" i="11" s="1"/>
  <c r="E17" i="11"/>
  <c r="D125" i="5"/>
  <c r="K23" i="2"/>
  <c r="D23" i="2"/>
  <c r="L23" i="2"/>
  <c r="H23" i="2"/>
  <c r="F23" i="2"/>
  <c r="J23" i="2"/>
  <c r="I23" i="2"/>
  <c r="B23" i="2"/>
  <c r="E23" i="2"/>
  <c r="G23" i="2"/>
  <c r="C23" i="2"/>
  <c r="M23" i="2"/>
  <c r="G53" i="2"/>
  <c r="L53" i="2"/>
  <c r="C53" i="2"/>
  <c r="I53" i="2"/>
  <c r="B53" i="2"/>
  <c r="F53" i="2"/>
  <c r="D53" i="2"/>
  <c r="K53" i="2"/>
  <c r="E53" i="2"/>
  <c r="J53" i="2"/>
  <c r="M53" i="2"/>
  <c r="H53" i="2"/>
  <c r="D120" i="5"/>
  <c r="D127" i="5"/>
  <c r="C27" i="1"/>
  <c r="C29" i="1"/>
  <c r="C36" i="1"/>
  <c r="C40" i="1" s="1"/>
  <c r="B31" i="2" l="1"/>
  <c r="N30" i="2"/>
  <c r="D121" i="5"/>
  <c r="E119" i="5" s="1"/>
  <c r="P8" i="3"/>
  <c r="P13" i="3" s="1"/>
  <c r="P8" i="7"/>
  <c r="P13" i="7" s="1"/>
  <c r="C31" i="1"/>
  <c r="E16" i="11"/>
  <c r="E19" i="11" s="1"/>
  <c r="G13" i="10"/>
  <c r="D129" i="5"/>
  <c r="E126" i="5" s="1"/>
  <c r="D33" i="2" l="1"/>
  <c r="H33" i="2"/>
  <c r="E33" i="2"/>
  <c r="I33" i="2"/>
  <c r="J33" i="2"/>
  <c r="F33" i="2"/>
  <c r="K33" i="2"/>
  <c r="L33" i="2"/>
  <c r="B33" i="2"/>
  <c r="C33" i="2"/>
  <c r="G33" i="2"/>
  <c r="M33" i="2"/>
  <c r="E118" i="5"/>
  <c r="E120" i="5" s="1"/>
  <c r="E121" i="5" s="1"/>
  <c r="E125" i="5"/>
  <c r="G14" i="10"/>
  <c r="J13" i="10"/>
  <c r="J14" i="10" s="1"/>
  <c r="J15" i="10" s="1"/>
  <c r="E127" i="5"/>
  <c r="E128" i="5" l="1"/>
  <c r="E129" i="5" s="1"/>
</calcChain>
</file>

<file path=xl/sharedStrings.xml><?xml version="1.0" encoding="utf-8"?>
<sst xmlns="http://schemas.openxmlformats.org/spreadsheetml/2006/main" count="398" uniqueCount="281">
  <si>
    <t>FERC Method of AFUDC Rate Calculation:</t>
  </si>
  <si>
    <t>Ai=s(S/W)+d(D/D+P+C)(1-S/W)</t>
  </si>
  <si>
    <t>Ae=[1-S/W][p(P/D+P+C)+c(C/D+P+C)]</t>
  </si>
  <si>
    <t>Ai=Gross allowance for borrowed funds used during construction rate.</t>
  </si>
  <si>
    <t>Ae=Allowance for other funds used during construction rate. S=Average short-term debt.</t>
  </si>
  <si>
    <t>s=Short-term debt interest rate. D=Long-term debt.</t>
  </si>
  <si>
    <t>d=Long-term debt interest rate. P=Preferred stock.</t>
  </si>
  <si>
    <t>p=Preferred stock cost rate. C=Common equity. c=Common equity cost rate.</t>
  </si>
  <si>
    <t>W=Average balance in construction work in progress plus nuclear fuel in process of refinement, conversion, enrichment and fabrication.</t>
  </si>
  <si>
    <t>AFUDC Debt = STD Interest Rate(Short-term Debt / Average CWIP Balance) + LTD Rate(LTD/(LTD+Pfd Stock+CS))*(1-Short-term debt/Average CWIP)</t>
  </si>
  <si>
    <t>STD Interest Rate</t>
  </si>
  <si>
    <t>Short-term debt</t>
  </si>
  <si>
    <t>Ave. CWIP</t>
  </si>
  <si>
    <t>Average CWIP Balance</t>
  </si>
  <si>
    <t>January</t>
  </si>
  <si>
    <t>LTD Interest Rate</t>
  </si>
  <si>
    <t>February</t>
  </si>
  <si>
    <t>LTD</t>
  </si>
  <si>
    <t>March</t>
  </si>
  <si>
    <t>Preferred Stock</t>
  </si>
  <si>
    <t>April</t>
  </si>
  <si>
    <t>Common Stock</t>
  </si>
  <si>
    <t>May</t>
  </si>
  <si>
    <t>Common stock equity rate (Local Transmission)</t>
  </si>
  <si>
    <t>June</t>
  </si>
  <si>
    <t>Preferred Stock Rate</t>
  </si>
  <si>
    <t>July</t>
  </si>
  <si>
    <t>August</t>
  </si>
  <si>
    <t>September</t>
  </si>
  <si>
    <t>STD Interest Rate(Short-term Debt / Average CWIP Balance)</t>
  </si>
  <si>
    <t>October</t>
  </si>
  <si>
    <t>LTD Rate(LTD/(LTD+Pfd Stock+CS))</t>
  </si>
  <si>
    <t>November</t>
  </si>
  <si>
    <t>(1-Short-term debt/Average CWIP)</t>
  </si>
  <si>
    <t>December</t>
  </si>
  <si>
    <t>Average</t>
  </si>
  <si>
    <t>AFUDC Debt</t>
  </si>
  <si>
    <t>AFUDC Equity = (1-(STD/Average CWIP) x ((preferred rate x ((Pfd Stock)/LTD+Pfd Stock+Common))+((ROE*(Common/(LTD+Pfd Stock+Common))</t>
  </si>
  <si>
    <t>(1-(STD/Average CWIP)</t>
  </si>
  <si>
    <t>((preferred rate x ((Pfd Stock)/LTD+Pfd Stock+Common))</t>
  </si>
  <si>
    <t>((ROE*(Common/(LTD+Pfd Stock+Common))</t>
  </si>
  <si>
    <t>AFUDC Equity</t>
  </si>
  <si>
    <t>MPUC-MPD-1-11 Attachment A</t>
  </si>
  <si>
    <t>FERC FORMULA RATE CALCULATION WORKSHEET</t>
  </si>
  <si>
    <t>Local T 2022</t>
  </si>
  <si>
    <t>AFUDC Rates</t>
  </si>
  <si>
    <t>Construction Fund Sources</t>
  </si>
  <si>
    <t>Amount</t>
  </si>
  <si>
    <t>CWIP/Short Term/Long Term Cap. Ratios</t>
  </si>
  <si>
    <t>Long Term Capital Ratio</t>
  </si>
  <si>
    <t>Cost Rates</t>
  </si>
  <si>
    <t>Total</t>
  </si>
  <si>
    <t>Borrowed</t>
  </si>
  <si>
    <t>Other</t>
  </si>
  <si>
    <t>Forecasted Short term Debt</t>
  </si>
  <si>
    <t>n/a</t>
  </si>
  <si>
    <t xml:space="preserve">Long Term Debt </t>
  </si>
  <si>
    <t xml:space="preserve">Preferred Stock </t>
  </si>
  <si>
    <t xml:space="preserve">Common Equity </t>
  </si>
  <si>
    <t>Total Long Term and Equity</t>
  </si>
  <si>
    <t>TTL</t>
  </si>
  <si>
    <t xml:space="preserve">CWIP </t>
  </si>
  <si>
    <t>Local T 2013</t>
  </si>
  <si>
    <t>Short term Debt (13. mos. average)</t>
  </si>
  <si>
    <t>Long Term Debt (prior year end)</t>
  </si>
  <si>
    <t>Preferred Stock (prior year end)</t>
  </si>
  <si>
    <t>Common Equity (prior year end)</t>
  </si>
  <si>
    <t>Total Long Term</t>
  </si>
  <si>
    <t>Average CWIP (13. mos. average)</t>
  </si>
  <si>
    <t>PTF T 2013</t>
  </si>
  <si>
    <t>CUBE:</t>
  </si>
  <si>
    <t>bheprod:GL</t>
  </si>
  <si>
    <t>Version</t>
  </si>
  <si>
    <t>Actual</t>
  </si>
  <si>
    <t>Measure-GL</t>
  </si>
  <si>
    <t>Periods-Months</t>
  </si>
  <si>
    <t>All Bangor Companies</t>
  </si>
  <si>
    <t>Bangor Hydro</t>
  </si>
  <si>
    <t>Versant Power</t>
  </si>
  <si>
    <t>CWIP Balances</t>
  </si>
  <si>
    <t>Jan-2021 ITD</t>
  </si>
  <si>
    <t>Feb-2021 ITD</t>
  </si>
  <si>
    <t>Mar-2021 ITD</t>
  </si>
  <si>
    <t>Apr-2021 ITD</t>
  </si>
  <si>
    <t>May-2021 ITD</t>
  </si>
  <si>
    <t>Jun-2021 ITD</t>
  </si>
  <si>
    <t>Jul-2021 ITD</t>
  </si>
  <si>
    <t>Aug-2021 ITD</t>
  </si>
  <si>
    <t>Sep-2021 ITD</t>
  </si>
  <si>
    <t>Oct-2021 ITD</t>
  </si>
  <si>
    <t>Nov-2021 ITD</t>
  </si>
  <si>
    <t>Dec-2021 ITD</t>
  </si>
  <si>
    <t>12 Month Average</t>
  </si>
  <si>
    <t>Construction Work in Progress</t>
  </si>
  <si>
    <t>2021 13 Mos. Average</t>
  </si>
  <si>
    <t>Avg. LTD</t>
  </si>
  <si>
    <t>LTD, Net of Current Portion</t>
  </si>
  <si>
    <t>23101 - Notes Payable</t>
  </si>
  <si>
    <t>23901 - Current Portion LTD &amp; SF Require Pref Stock</t>
  </si>
  <si>
    <t>Total LTD</t>
  </si>
  <si>
    <t>Avg. STD</t>
  </si>
  <si>
    <t>Total STD</t>
  </si>
  <si>
    <t>Unappropriated Earnings - 12/31/20</t>
  </si>
  <si>
    <t>2021 Earnings</t>
  </si>
  <si>
    <t>Unappropriated Earnings - 12/31/21</t>
  </si>
  <si>
    <t>check</t>
  </si>
  <si>
    <t>20401 - Preferred Stock 7%</t>
  </si>
  <si>
    <t>Common Equity</t>
  </si>
  <si>
    <t>Common Stock Investment</t>
  </si>
  <si>
    <t>Undistributed Earnings</t>
  </si>
  <si>
    <t>11404 - Goodwill-Emera Acquisition</t>
  </si>
  <si>
    <t>Total Common Equity</t>
  </si>
  <si>
    <t>2020 13 Mos. Average</t>
  </si>
  <si>
    <t>BANGOR HYDRO-ELECTRIC COMPANY</t>
  </si>
  <si>
    <t>2014 FORECASTED BALANCE SHEET</t>
  </si>
  <si>
    <t>DRAFT -- PRELIMINARY NUMBERS</t>
  </si>
  <si>
    <t>BOY</t>
  </si>
  <si>
    <t xml:space="preserve"> TOTAL ASSETS</t>
  </si>
  <si>
    <t xml:space="preserve"> TOTAL LIABILITIES</t>
  </si>
  <si>
    <t xml:space="preserve"> ASSETS - LIABILITIES</t>
  </si>
  <si>
    <t xml:space="preserve"> PERIOD CHANGE</t>
  </si>
  <si>
    <t xml:space="preserve">   Construction Cash</t>
  </si>
  <si>
    <t xml:space="preserve">   AFUDC Cash</t>
  </si>
  <si>
    <t xml:space="preserve">   AFUDC Capitialized</t>
  </si>
  <si>
    <t xml:space="preserve">   Plant Capitialized</t>
  </si>
  <si>
    <t xml:space="preserve">   CWIP</t>
  </si>
  <si>
    <t xml:space="preserve">   Retirements</t>
  </si>
  <si>
    <t xml:space="preserve">   Deferred Debit Amortization</t>
  </si>
  <si>
    <t xml:space="preserve">   Issue Expense Amortization</t>
  </si>
  <si>
    <t xml:space="preserve">   Common Issue Expense Amortization</t>
  </si>
  <si>
    <t xml:space="preserve">   LTD Premium Amortization</t>
  </si>
  <si>
    <t xml:space="preserve">   PS Premium Amortization</t>
  </si>
  <si>
    <t xml:space="preserve">   PS Booked Dividends</t>
  </si>
  <si>
    <t xml:space="preserve">   LTD Booked Interest</t>
  </si>
  <si>
    <t>BALANCE SHEET</t>
  </si>
  <si>
    <t xml:space="preserve"> </t>
  </si>
  <si>
    <t xml:space="preserve">        ASSETS</t>
  </si>
  <si>
    <t xml:space="preserve"> Gross Plant in Service</t>
  </si>
  <si>
    <t xml:space="preserve">   +CWIP</t>
  </si>
  <si>
    <t xml:space="preserve"> TOTAL UTILITY PLANT</t>
  </si>
  <si>
    <t xml:space="preserve">   -Accumulated Depreciation</t>
  </si>
  <si>
    <t xml:space="preserve">   +Net Nuclear Fuel</t>
  </si>
  <si>
    <t xml:space="preserve"> NET UTILITY PLANT</t>
  </si>
  <si>
    <t xml:space="preserve">   +Subsidiary Investment</t>
  </si>
  <si>
    <t xml:space="preserve">   +Other Investments</t>
  </si>
  <si>
    <t xml:space="preserve">   +Notes Receivable</t>
  </si>
  <si>
    <t xml:space="preserve">   +Capitialized Leases</t>
  </si>
  <si>
    <t xml:space="preserve">   +ARO Net Asset Value</t>
  </si>
  <si>
    <t xml:space="preserve">   +Nuclear Decommissioning Trust Fund</t>
  </si>
  <si>
    <t xml:space="preserve">   +Post Retirement Medical Fund</t>
  </si>
  <si>
    <t xml:space="preserve">   +FASB 87 Intangible Assets</t>
  </si>
  <si>
    <t xml:space="preserve">   +Net Deferred Debits</t>
  </si>
  <si>
    <t xml:space="preserve">      Goodwill</t>
  </si>
  <si>
    <t xml:space="preserve">      +Regulatory Assets</t>
  </si>
  <si>
    <t xml:space="preserve">      +FASB 109</t>
  </si>
  <si>
    <t xml:space="preserve">      +FASB 133</t>
  </si>
  <si>
    <t xml:space="preserve">      +Unamortized Interest Expense</t>
  </si>
  <si>
    <t xml:space="preserve">      +Unamortized Issue Expense</t>
  </si>
  <si>
    <t xml:space="preserve">      +Other Net Deferrals</t>
  </si>
  <si>
    <t xml:space="preserve">   +Deferred Revenues</t>
  </si>
  <si>
    <t xml:space="preserve">   +Deferred Income Taxes (Dr)</t>
  </si>
  <si>
    <t xml:space="preserve">   +Deferred Fuel</t>
  </si>
  <si>
    <t xml:space="preserve">   +Long Term Investments</t>
  </si>
  <si>
    <t xml:space="preserve">    =Long Cash Deposts</t>
  </si>
  <si>
    <t xml:space="preserve">     +Long Fixed Investments</t>
  </si>
  <si>
    <t xml:space="preserve">   +Short Term Investments</t>
  </si>
  <si>
    <t xml:space="preserve">   +Fuel Inventory</t>
  </si>
  <si>
    <t xml:space="preserve">   +Gas in Storage</t>
  </si>
  <si>
    <t xml:space="preserve">   +Materials &amp; Supplies</t>
  </si>
  <si>
    <t xml:space="preserve">   +Accounts Receivable</t>
  </si>
  <si>
    <t xml:space="preserve">      Change in Receivables</t>
  </si>
  <si>
    <t xml:space="preserve">      Unbilled Revenues</t>
  </si>
  <si>
    <t xml:space="preserve">      Change Investment Income</t>
  </si>
  <si>
    <t xml:space="preserve">      Taxes Receivable from SUBs</t>
  </si>
  <si>
    <t xml:space="preserve">   +Current Assets</t>
  </si>
  <si>
    <t xml:space="preserve">        LIABILITIES</t>
  </si>
  <si>
    <t xml:space="preserve"> Common Stock</t>
  </si>
  <si>
    <t xml:space="preserve">    Retained Earnings</t>
  </si>
  <si>
    <t xml:space="preserve">   +Other Comprehensive Income</t>
  </si>
  <si>
    <t xml:space="preserve"> TOTAL COMMON EQUITY</t>
  </si>
  <si>
    <t xml:space="preserve"> PREFERRED STOCK</t>
  </si>
  <si>
    <t xml:space="preserve"> LONG TERM DEBT</t>
  </si>
  <si>
    <t xml:space="preserve"> TOTAL CAPITAL</t>
  </si>
  <si>
    <t xml:space="preserve">   +Current LT Debt</t>
  </si>
  <si>
    <t xml:space="preserve">   +Notes Payable</t>
  </si>
  <si>
    <t xml:space="preserve">   +Other Long Term Liabilities</t>
  </si>
  <si>
    <t xml:space="preserve">   +ARO Liability</t>
  </si>
  <si>
    <t xml:space="preserve">   +Nuclear Decommissioning Liability</t>
  </si>
  <si>
    <t xml:space="preserve">   +Short Term Debt</t>
  </si>
  <si>
    <t xml:space="preserve">   +Customer Deposits</t>
  </si>
  <si>
    <t xml:space="preserve">   +Post Retirement Medical Payable</t>
  </si>
  <si>
    <t xml:space="preserve">   +Accrued Pension</t>
  </si>
  <si>
    <t xml:space="preserve">   +Accrued Vacation Pay</t>
  </si>
  <si>
    <t xml:space="preserve">   +Strom Reserve</t>
  </si>
  <si>
    <t xml:space="preserve">   +Accounts Payable</t>
  </si>
  <si>
    <t xml:space="preserve">      Change in Payables</t>
  </si>
  <si>
    <t xml:space="preserve">      STD Interest Payable</t>
  </si>
  <si>
    <t xml:space="preserve">      LTD Interest Payable</t>
  </si>
  <si>
    <t xml:space="preserve">      Common Dividends Payable</t>
  </si>
  <si>
    <t xml:space="preserve">      Preferred Dividends Payable</t>
  </si>
  <si>
    <t xml:space="preserve">      Notes Interest Payable</t>
  </si>
  <si>
    <t xml:space="preserve">      Non-income Taxes Payable</t>
  </si>
  <si>
    <t xml:space="preserve">      State Income Taxes Payable</t>
  </si>
  <si>
    <t xml:space="preserve">      Federal Income Taxes Payable</t>
  </si>
  <si>
    <t xml:space="preserve"> DEFERRED CREDITS</t>
  </si>
  <si>
    <t xml:space="preserve">   +Deferred Gains</t>
  </si>
  <si>
    <t xml:space="preserve">       Change in Deferred Gains</t>
  </si>
  <si>
    <t xml:space="preserve">   +Contributions for Construction</t>
  </si>
  <si>
    <t xml:space="preserve">   +Deferred Income Taxes</t>
  </si>
  <si>
    <t xml:space="preserve">   +Deferred Investment Tax Credit</t>
  </si>
  <si>
    <t xml:space="preserve">   +Unamortized Gain on Reaquired Debt</t>
  </si>
  <si>
    <t xml:space="preserve">   +Other Regulatory Liabilities</t>
  </si>
  <si>
    <t xml:space="preserve">   +Other Deferred Credits</t>
  </si>
  <si>
    <t xml:space="preserve">  Total Deferred Credits</t>
  </si>
  <si>
    <t xml:space="preserve">   +Liabilities not Elsewhere Classified</t>
  </si>
  <si>
    <t>Total Equity</t>
  </si>
  <si>
    <t>Goodwill</t>
  </si>
  <si>
    <t>Net Equity</t>
  </si>
  <si>
    <t>Preferred</t>
  </si>
  <si>
    <t>Long-term Debt</t>
  </si>
  <si>
    <t>Capital for FERC Purposes</t>
  </si>
  <si>
    <t xml:space="preserve">STD </t>
  </si>
  <si>
    <t>Capital for PUC Purposes</t>
  </si>
  <si>
    <t>Averages for FERC:</t>
  </si>
  <si>
    <t>Averages for PUC:</t>
  </si>
  <si>
    <t>Short-term Debt</t>
  </si>
  <si>
    <t>Long Term Debt</t>
  </si>
  <si>
    <t>calculated</t>
  </si>
  <si>
    <t>Short Term Debt Interest Rate</t>
  </si>
  <si>
    <t>Short-term Debt Interest Rate (Unfunded Debt Sheet)</t>
  </si>
  <si>
    <t>Preferred Dividend Accrual</t>
  </si>
  <si>
    <t>43703 - Divid Declared Pref 7%</t>
  </si>
  <si>
    <t>Long Term Debt Interest Expense</t>
  </si>
  <si>
    <t>LTD - Annual Amort of Debt Exp</t>
  </si>
  <si>
    <t>42801 - Amortization Of Debt Dis &amp; Exp</t>
  </si>
  <si>
    <t>Year End Reporting of Preferred Stk Dividends - 47301</t>
  </si>
  <si>
    <t>Annual Cost of Hedge</t>
  </si>
  <si>
    <t>Annual costs</t>
  </si>
  <si>
    <t>Cost of Debt</t>
  </si>
  <si>
    <t>LTD Outst.</t>
  </si>
  <si>
    <t>Annual</t>
  </si>
  <si>
    <t>Annual Cost</t>
  </si>
  <si>
    <t>Long-term Debt Components 12/31/2:</t>
  </si>
  <si>
    <t>Interest</t>
  </si>
  <si>
    <t>of Issue</t>
  </si>
  <si>
    <t>of Hedge</t>
  </si>
  <si>
    <t>Cost Total</t>
  </si>
  <si>
    <t xml:space="preserve">     General and Refunding Mortgage Bonds-</t>
  </si>
  <si>
    <t xml:space="preserve">         8.98% Series due 2022</t>
  </si>
  <si>
    <t>22115 - First Mort Bd 20 M 8.98% S 2022</t>
  </si>
  <si>
    <t xml:space="preserve">         Senior Unsecured Notes, 3.61%, due 2022</t>
  </si>
  <si>
    <t>22412 - Senior Unsecured Notes-3.61% 70M Due 2022</t>
  </si>
  <si>
    <t xml:space="preserve">         Senior Unsecured Notes, 4.34%, due 2044</t>
  </si>
  <si>
    <t>22413 - Senior Unsecured Notes-4.34% 110M Due 2044</t>
  </si>
  <si>
    <t xml:space="preserve">         Senior Unsecured Notes, 4.36%, due 2047</t>
  </si>
  <si>
    <t>22119 - LTD 50 M 4.36% 2047</t>
  </si>
  <si>
    <t xml:space="preserve">         Senior Unsecured Notes, 4.71%, due 2048</t>
  </si>
  <si>
    <t>22414 - Senior Unsecured Notes - 4.71% 50M Due 2048</t>
  </si>
  <si>
    <t xml:space="preserve">         Senior Unsecured Notes, 3.79%, due 2049</t>
  </si>
  <si>
    <t>22416 - Senior Unsecured Notes - 3.79% 60M Due 2049</t>
  </si>
  <si>
    <t>Senior Unsecured Notes - 2.80% 30M Due 2050</t>
  </si>
  <si>
    <t>22417 - Senior Unsecured Notes - 2.80% 30M Due 2050</t>
  </si>
  <si>
    <t>Senior Unsecured Notes - 2.80% 60M Due 2030</t>
  </si>
  <si>
    <t>22418 - Senior Unsecured Notes - 2.80% 60M Due 2030</t>
  </si>
  <si>
    <t xml:space="preserve">         Long-term Revolving Credit Facility-Due 2026</t>
  </si>
  <si>
    <t>22415 - Revolving Credit Facility Long Term Debt</t>
  </si>
  <si>
    <t>Total Cost Rate</t>
  </si>
  <si>
    <t>Long-term Credit Facility - Development of Cost Rate for 12/31/21</t>
  </si>
  <si>
    <t>Borrowings outstanding at 12/31/21</t>
  </si>
  <si>
    <t>Average Interest Rate on Borrowings at 12/31/21</t>
  </si>
  <si>
    <t>Calculated Annual Interest Cost</t>
  </si>
  <si>
    <t>Add:  Amortization of Debt Issuance Costs</t>
  </si>
  <si>
    <t>Commitment Fees</t>
  </si>
  <si>
    <t xml:space="preserve">  Borrowings outstanding</t>
  </si>
  <si>
    <t xml:space="preserve">  Letters of Credit Outstanding</t>
  </si>
  <si>
    <t xml:space="preserve">  Total Line Utilized</t>
  </si>
  <si>
    <t xml:space="preserve">  Total Line Available</t>
  </si>
  <si>
    <t>Unutilized balance</t>
  </si>
  <si>
    <t>Total Computed Costs of Debt</t>
  </si>
  <si>
    <t>Divided by Total Borrowings Outstanding</t>
  </si>
  <si>
    <t>Total Cost of Long-term Credit Facility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</si>
</sst>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0.0%"/>
    <numFmt numFmtId="168" formatCode="_(* #,##0.000_);_(* \(#,##0.000\);_(* &quot;-&quot;???_);_(@_)"/>
    <numFmt numFmtId="169" formatCode="_(* #,##0.000_);_(* \(#,##0.000\);_(* &quot;-&quot;??_);_(@_)"/>
    <numFmt numFmtId="170" formatCode="\ \ @\ \ "/>
    <numFmt numFmtId="171" formatCode="[$-409]mmm\-yy;@"/>
    <numFmt numFmtId="172" formatCode="0.000_)"/>
    <numFmt numFmtId="173" formatCode="_(#,##0.0&quot;%&quot;_);\(#,##0.0&quot;%&quot;\);_(0.0&quot;%&quot;_)"/>
    <numFmt numFmtId="174" formatCode="&quot;$&quot;#,##0_);&quot;$&quot;\(#,##0\);&quot;$&quot;0_);@"/>
    <numFmt numFmtId="175" formatCode="&quot;$&quot;#,##0.00_);&quot;$&quot;\(#,##0.00\);&quot;$&quot;0.00_);@"/>
    <numFmt numFmtId="176" formatCode="0.0;\(0.0\);0.0"/>
    <numFmt numFmtId="177" formatCode="##0.00"/>
    <numFmt numFmtId="178" formatCode="#,##0.0&quot;%&quot;_);\(#,##0.0&quot;%&quot;\);0.0&quot;%&quot;_)"/>
    <numFmt numFmtId="179" formatCode="_(#,##0.00\ \x_);\(#,##0.00\ \x\);0.00\ \x_)"/>
    <numFmt numFmtId="180" formatCode="0.0000000000"/>
    <numFmt numFmtId="181" formatCode="[$-409]m/d/yy\ h:mm\ AM/PM;@"/>
    <numFmt numFmtId="182" formatCode="_(#,##0%_);\(#,##0%\);_(0%_)"/>
    <numFmt numFmtId="183" formatCode="_(#,##0.00%_);\(#,##0.00%\);_(0.00%_)"/>
    <numFmt numFmtId="184" formatCode="_(#,##0.0%_);\(#,##0.0%\);_(0.0%_)"/>
    <numFmt numFmtId="185" formatCode="#,##0.0%_);\(#,##0.0%\);0.0%_)"/>
    <numFmt numFmtId="186" formatCode="#,##0_);\(#,##0\);0_)"/>
    <numFmt numFmtId="187" formatCode="#,##0.0_);\(#,##0.0\);0.0_)"/>
    <numFmt numFmtId="188" formatCode="#,##0.00_);\(#,##0.00\);0.00_)"/>
    <numFmt numFmtId="189" formatCode="#,##0.000_);\(#,##0.000\);0.000_)"/>
    <numFmt numFmtId="190" formatCode="#,##0.0000_);\(#,##0.0000\);0.0000_)"/>
    <numFmt numFmtId="191" formatCode="#,##0_);\(#,##0\);0_);@"/>
    <numFmt numFmtId="192" formatCode="* _(#,##0.0_);* \(#,##0.0\);* _(0.0_);* @_)"/>
    <numFmt numFmtId="193" formatCode="#,##0.000"/>
    <numFmt numFmtId="194" formatCode="#,##0.000_);\(#,##0.000\)"/>
    <numFmt numFmtId="195" formatCode="&quot;$&quot;#,##0.00"/>
    <numFmt numFmtId="196" formatCode="[$-409]mmmm\ d\,\ yyyy;@"/>
    <numFmt numFmtId="197" formatCode="[$-409]d\-mmm\-yy;@"/>
  </numFmts>
  <fonts count="119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3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u/>
      <sz val="10"/>
      <color theme="1"/>
      <name val="Times New Roman"/>
      <family val="2"/>
    </font>
    <font>
      <u/>
      <sz val="12"/>
      <color theme="1"/>
      <name val="Times New Roman"/>
      <family val="2"/>
    </font>
    <font>
      <u val="singleAccounting"/>
      <sz val="10"/>
      <color theme="1"/>
      <name val="Times New Roman"/>
      <family val="2"/>
    </font>
    <font>
      <sz val="11"/>
      <name val="Gill Sans"/>
    </font>
    <font>
      <b/>
      <sz val="12"/>
      <name val="Gill Sans MT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color indexed="10"/>
      <name val="Gill Sans"/>
    </font>
    <font>
      <b/>
      <u/>
      <sz val="10"/>
      <name val="Times New Roman"/>
      <family val="1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u/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sz val="11"/>
      <name val="Times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b/>
      <i/>
      <sz val="12"/>
      <color indexed="39"/>
      <name val="Arial"/>
      <family val="2"/>
    </font>
    <font>
      <b/>
      <sz val="8"/>
      <color indexed="8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5"/>
      <color indexed="56"/>
      <name val="Times New Roman"/>
      <family val="2"/>
    </font>
    <font>
      <b/>
      <sz val="15"/>
      <color indexed="62"/>
      <name val="Calibri"/>
      <family val="2"/>
    </font>
    <font>
      <b/>
      <sz val="13"/>
      <color indexed="56"/>
      <name val="Times New Roman"/>
      <family val="2"/>
    </font>
    <font>
      <b/>
      <sz val="13"/>
      <color indexed="62"/>
      <name val="Calibri"/>
      <family val="2"/>
    </font>
    <font>
      <b/>
      <sz val="11"/>
      <color indexed="56"/>
      <name val="Times New Roman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2"/>
      <name val="Times New Roman"/>
      <family val="2"/>
    </font>
    <font>
      <sz val="11"/>
      <color indexed="18"/>
      <name val="Arial"/>
      <family val="2"/>
    </font>
    <font>
      <sz val="10"/>
      <color indexed="17"/>
      <name val="Arial"/>
      <family val="2"/>
    </font>
    <font>
      <b/>
      <sz val="9"/>
      <name val="Times New Roman"/>
      <family val="1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b/>
      <sz val="10"/>
      <color indexed="17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b/>
      <sz val="8"/>
      <color indexed="23"/>
      <name val="Verdana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u val="doubleAccounting"/>
      <sz val="9"/>
      <name val="Times New Roman"/>
      <family val="1"/>
    </font>
    <font>
      <u val="singleAccounting"/>
      <sz val="9"/>
      <name val="Times New Roman"/>
      <family val="1"/>
    </font>
    <font>
      <sz val="16"/>
      <color indexed="9"/>
      <name val="Tahoma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Times New Roman"/>
      <family val="2"/>
    </font>
    <font>
      <b/>
      <sz val="11"/>
      <color indexed="8"/>
      <name val="Calibri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theme="1"/>
      <name val="Times New Roman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1"/>
      <color theme="1"/>
      <name val="Calibri"/>
      <family val="2"/>
    </font>
    <font>
      <sz val="11"/>
      <name val="Minion Web"/>
    </font>
    <font>
      <sz val="10"/>
      <color theme="1"/>
      <name val="Tahoma"/>
      <family val="2"/>
    </font>
    <font>
      <sz val="12"/>
      <color indexed="8"/>
      <name val="Calibri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1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4"/>
        <bgColor indexed="13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n">
        <color indexed="23"/>
      </left>
      <right style="dashed">
        <color indexed="9"/>
      </right>
      <top/>
      <bottom style="dashed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1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9" fillId="8" borderId="0" applyNumberFormat="0" applyBorder="0" applyAlignment="0" applyProtection="0"/>
    <xf numFmtId="0" fontId="20" fillId="4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4" borderId="0" applyNumberFormat="0" applyBorder="0" applyAlignment="0" applyProtection="0"/>
    <xf numFmtId="0" fontId="19" fillId="12" borderId="0" applyNumberFormat="0" applyBorder="0" applyAlignment="0" applyProtection="0"/>
    <xf numFmtId="0" fontId="20" fillId="6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19" fillId="8" borderId="0" applyNumberFormat="0" applyBorder="0" applyAlignment="0" applyProtection="0"/>
    <xf numFmtId="0" fontId="20" fillId="4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3" borderId="0" applyNumberFormat="0" applyBorder="0" applyAlignment="0" applyProtection="0"/>
    <xf numFmtId="0" fontId="20" fillId="10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1" fillId="12" borderId="0" applyNumberFormat="0" applyBorder="0" applyAlignment="0" applyProtection="0"/>
    <xf numFmtId="0" fontId="22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8" borderId="0" applyNumberFormat="0" applyBorder="0" applyAlignment="0" applyProtection="0"/>
    <xf numFmtId="0" fontId="22" fillId="10" borderId="0" applyNumberFormat="0" applyBorder="0" applyAlignment="0" applyProtection="0"/>
    <xf numFmtId="0" fontId="21" fillId="19" borderId="0" applyNumberFormat="0" applyBorder="0" applyAlignment="0" applyProtection="0"/>
    <xf numFmtId="0" fontId="22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6" borderId="0" applyNumberFormat="0" applyBorder="0" applyAlignment="0" applyProtection="0"/>
    <xf numFmtId="0" fontId="21" fillId="21" borderId="0" applyNumberFormat="0" applyBorder="0" applyAlignment="0" applyProtection="0"/>
    <xf numFmtId="0" fontId="22" fillId="6" borderId="0" applyNumberFormat="0" applyBorder="0" applyAlignment="0" applyProtection="0"/>
    <xf numFmtId="0" fontId="21" fillId="16" borderId="0" applyNumberFormat="0" applyBorder="0" applyAlignment="0" applyProtection="0"/>
    <xf numFmtId="0" fontId="22" fillId="22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170" fontId="23" fillId="24" borderId="0" applyNumberFormat="0" applyFill="0" applyBorder="0" applyAlignment="0" applyProtection="0">
      <protection locked="0"/>
    </xf>
    <xf numFmtId="171" fontId="24" fillId="0" borderId="0" applyNumberFormat="0" applyAlignment="0"/>
    <xf numFmtId="37" fontId="25" fillId="25" borderId="1" applyBorder="0" applyProtection="0">
      <alignment vertical="center"/>
    </xf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26" borderId="0" applyBorder="0">
      <alignment horizontal="left" vertical="center" indent="1"/>
    </xf>
    <xf numFmtId="0" fontId="29" fillId="17" borderId="19" applyNumberFormat="0" applyAlignment="0" applyProtection="0"/>
    <xf numFmtId="0" fontId="30" fillId="27" borderId="19" applyNumberFormat="0" applyAlignment="0" applyProtection="0"/>
    <xf numFmtId="0" fontId="31" fillId="28" borderId="20" applyNumberFormat="0" applyAlignment="0" applyProtection="0"/>
    <xf numFmtId="0" fontId="32" fillId="28" borderId="20" applyNumberFormat="0" applyAlignment="0" applyProtection="0"/>
    <xf numFmtId="172" fontId="33" fillId="0" borderId="0"/>
    <xf numFmtId="172" fontId="33" fillId="0" borderId="0"/>
    <xf numFmtId="172" fontId="33" fillId="0" borderId="0"/>
    <xf numFmtId="172" fontId="33" fillId="0" borderId="0"/>
    <xf numFmtId="172" fontId="33" fillId="0" borderId="0"/>
    <xf numFmtId="172" fontId="33" fillId="0" borderId="0"/>
    <xf numFmtId="172" fontId="33" fillId="0" borderId="0"/>
    <xf numFmtId="172" fontId="33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5" fillId="0" borderId="0" applyFont="0" applyFill="0" applyBorder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35" fillId="0" borderId="0" applyFont="0" applyFill="0" applyBorder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173" fontId="36" fillId="29" borderId="0" applyFill="0" applyBorder="0" applyAlignment="0" applyProtection="0">
      <alignment horizontal="right"/>
    </xf>
    <xf numFmtId="174" fontId="36" fillId="0" borderId="0" applyFill="0" applyBorder="0" applyAlignment="0" applyProtection="0">
      <alignment horizontal="right"/>
    </xf>
    <xf numFmtId="174" fontId="36" fillId="0" borderId="0" applyFill="0" applyBorder="0" applyAlignment="0">
      <alignment horizontal="right"/>
    </xf>
    <xf numFmtId="175" fontId="36" fillId="0" borderId="0" applyFill="0" applyBorder="0" applyAlignment="0">
      <alignment horizontal="right"/>
    </xf>
    <xf numFmtId="176" fontId="36" fillId="0" borderId="0" applyFill="0" applyBorder="0" applyAlignment="0">
      <alignment horizontal="center"/>
    </xf>
    <xf numFmtId="167" fontId="15" fillId="0" borderId="11" applyFill="0" applyBorder="0" applyAlignment="0">
      <alignment horizontal="centerContinuous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40" fillId="7" borderId="0" applyNumberFormat="0" applyBorder="0" applyAlignment="0" applyProtection="0"/>
    <xf numFmtId="38" fontId="24" fillId="24" borderId="0" applyNumberFormat="0" applyBorder="0" applyAlignment="0" applyProtection="0"/>
    <xf numFmtId="171" fontId="41" fillId="24" borderId="0"/>
    <xf numFmtId="37" fontId="42" fillId="0" borderId="21">
      <alignment vertical="center"/>
    </xf>
    <xf numFmtId="0" fontId="41" fillId="24" borderId="0"/>
    <xf numFmtId="171" fontId="43" fillId="0" borderId="21" applyNumberFormat="0" applyAlignment="0" applyProtection="0">
      <alignment horizontal="left" vertical="center"/>
    </xf>
    <xf numFmtId="171" fontId="43" fillId="0" borderId="18">
      <alignment horizontal="left" vertical="center"/>
    </xf>
    <xf numFmtId="0" fontId="42" fillId="0" borderId="5" applyNumberFormat="0" applyFill="0">
      <alignment horizontal="centerContinuous" vertical="top"/>
    </xf>
    <xf numFmtId="0" fontId="44" fillId="25" borderId="22" applyNumberFormat="0" applyBorder="0">
      <alignment horizontal="left" vertical="center" indent="1"/>
    </xf>
    <xf numFmtId="0" fontId="45" fillId="0" borderId="23" applyNumberFormat="0" applyFill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0" fontId="24" fillId="29" borderId="28" applyNumberFormat="0" applyBorder="0" applyAlignment="0" applyProtection="0"/>
    <xf numFmtId="0" fontId="51" fillId="10" borderId="19" applyNumberFormat="0" applyAlignment="0" applyProtection="0"/>
    <xf numFmtId="0" fontId="51" fillId="10" borderId="19" applyNumberFormat="0" applyAlignment="0" applyProtection="0"/>
    <xf numFmtId="0" fontId="51" fillId="10" borderId="19" applyNumberFormat="0" applyAlignment="0" applyProtection="0"/>
    <xf numFmtId="0" fontId="52" fillId="10" borderId="19" applyNumberFormat="0" applyAlignment="0" applyProtection="0"/>
    <xf numFmtId="0" fontId="51" fillId="10" borderId="19" applyNumberFormat="0" applyAlignment="0" applyProtection="0"/>
    <xf numFmtId="0" fontId="52" fillId="10" borderId="19" applyNumberFormat="0" applyAlignment="0" applyProtection="0"/>
    <xf numFmtId="0" fontId="52" fillId="10" borderId="19" applyNumberFormat="0" applyAlignment="0" applyProtection="0"/>
    <xf numFmtId="0" fontId="52" fillId="10" borderId="19" applyNumberFormat="0" applyAlignment="0" applyProtection="0"/>
    <xf numFmtId="0" fontId="52" fillId="10" borderId="19" applyNumberFormat="0" applyAlignment="0" applyProtection="0"/>
    <xf numFmtId="0" fontId="52" fillId="10" borderId="19" applyNumberFormat="0" applyAlignment="0" applyProtection="0"/>
    <xf numFmtId="0" fontId="52" fillId="10" borderId="19" applyNumberFormat="0" applyAlignment="0" applyProtection="0"/>
    <xf numFmtId="0" fontId="52" fillId="10" borderId="19" applyNumberFormat="0" applyAlignment="0" applyProtection="0"/>
    <xf numFmtId="0" fontId="52" fillId="10" borderId="19" applyNumberFormat="0" applyAlignment="0" applyProtection="0"/>
    <xf numFmtId="0" fontId="53" fillId="0" borderId="28">
      <alignment vertical="center" wrapText="1"/>
    </xf>
    <xf numFmtId="177" fontId="54" fillId="0" borderId="29" applyBorder="0">
      <protection locked="0"/>
    </xf>
    <xf numFmtId="178" fontId="55" fillId="30" borderId="30" applyFont="0" applyBorder="0" applyAlignment="0"/>
    <xf numFmtId="178" fontId="55" fillId="30" borderId="30" applyFill="0" applyAlignment="0"/>
    <xf numFmtId="0" fontId="56" fillId="0" borderId="31" applyNumberFormat="0" applyFill="0" applyAlignment="0" applyProtection="0"/>
    <xf numFmtId="0" fontId="57" fillId="0" borderId="31" applyNumberFormat="0" applyFill="0" applyAlignment="0" applyProtection="0"/>
    <xf numFmtId="179" fontId="36" fillId="0" borderId="0" applyFill="0" applyBorder="0" applyAlignment="0">
      <alignment horizontal="right"/>
    </xf>
    <xf numFmtId="171" fontId="58" fillId="0" borderId="0">
      <alignment horizontal="right"/>
    </xf>
    <xf numFmtId="0" fontId="59" fillId="31" borderId="0" applyNumberFormat="0" applyBorder="0" applyAlignment="0" applyProtection="0"/>
    <xf numFmtId="0" fontId="60" fillId="31" borderId="0" applyNumberFormat="0" applyBorder="0" applyAlignment="0" applyProtection="0"/>
    <xf numFmtId="171" fontId="54" fillId="0" borderId="32" applyNumberFormat="0" applyAlignment="0"/>
    <xf numFmtId="0" fontId="61" fillId="24" borderId="0">
      <alignment horizontal="left" indent="1"/>
    </xf>
    <xf numFmtId="18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16" fillId="0" borderId="0"/>
    <xf numFmtId="0" fontId="62" fillId="0" borderId="0"/>
    <xf numFmtId="0" fontId="16" fillId="0" borderId="0"/>
    <xf numFmtId="3" fontId="24" fillId="0" borderId="0" applyNumberFormat="0"/>
    <xf numFmtId="3" fontId="24" fillId="0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16" fillId="0" borderId="0"/>
    <xf numFmtId="181" fontId="16" fillId="0" borderId="0"/>
    <xf numFmtId="0" fontId="63" fillId="32" borderId="33" applyNumberFormat="0" applyFont="0" applyAlignment="0" applyProtection="0"/>
    <xf numFmtId="0" fontId="16" fillId="32" borderId="33" applyNumberFormat="0" applyFont="0" applyAlignment="0" applyProtection="0"/>
    <xf numFmtId="0" fontId="64" fillId="17" borderId="34" applyNumberFormat="0" applyAlignment="0" applyProtection="0"/>
    <xf numFmtId="0" fontId="65" fillId="27" borderId="34" applyNumberFormat="0" applyAlignment="0" applyProtection="0"/>
    <xf numFmtId="4" fontId="35" fillId="25" borderId="0">
      <alignment horizontal="right"/>
    </xf>
    <xf numFmtId="40" fontId="66" fillId="25" borderId="0">
      <alignment horizontal="right"/>
    </xf>
    <xf numFmtId="0" fontId="67" fillId="25" borderId="0">
      <alignment horizontal="center" vertical="center"/>
    </xf>
    <xf numFmtId="171" fontId="68" fillId="25" borderId="0">
      <alignment horizontal="right"/>
    </xf>
    <xf numFmtId="0" fontId="69" fillId="25" borderId="35"/>
    <xf numFmtId="171" fontId="70" fillId="25" borderId="35"/>
    <xf numFmtId="0" fontId="67" fillId="25" borderId="0" applyBorder="0">
      <alignment horizontal="centerContinuous"/>
    </xf>
    <xf numFmtId="171" fontId="70" fillId="0" borderId="0" applyBorder="0">
      <alignment horizontal="centerContinuous"/>
    </xf>
    <xf numFmtId="0" fontId="71" fillId="25" borderId="0" applyBorder="0">
      <alignment horizontal="centerContinuous"/>
    </xf>
    <xf numFmtId="171" fontId="72" fillId="0" borderId="0" applyBorder="0">
      <alignment horizontal="centerContinuous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>
      <alignment horizontal="center"/>
    </xf>
    <xf numFmtId="10" fontId="16" fillId="0" borderId="0">
      <alignment horizont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2" fontId="36" fillId="0" borderId="0" applyFill="0" applyBorder="0" applyAlignment="0">
      <alignment horizontal="right"/>
    </xf>
    <xf numFmtId="183" fontId="36" fillId="0" borderId="0" applyFill="0" applyBorder="0" applyAlignment="0"/>
    <xf numFmtId="184" fontId="55" fillId="0" borderId="30">
      <alignment horizontal="right"/>
    </xf>
    <xf numFmtId="185" fontId="55" fillId="30" borderId="30" applyFont="0" applyBorder="0" applyAlignment="0">
      <alignment horizontal="right"/>
    </xf>
    <xf numFmtId="185" fontId="55" fillId="0" borderId="30" applyFill="0" applyAlignment="0">
      <alignment horizontal="right"/>
    </xf>
    <xf numFmtId="185" fontId="55" fillId="0" borderId="0" applyFill="0" applyAlignment="0">
      <alignment horizontal="right"/>
    </xf>
    <xf numFmtId="186" fontId="36" fillId="0" borderId="0" applyFill="0" applyBorder="0" applyAlignment="0">
      <alignment horizontal="left"/>
    </xf>
    <xf numFmtId="187" fontId="36" fillId="0" borderId="0" applyFill="0" applyBorder="0" applyAlignment="0">
      <alignment horizontal="right"/>
    </xf>
    <xf numFmtId="188" fontId="36" fillId="0" borderId="0" applyFill="0" applyBorder="0" applyAlignment="0">
      <alignment horizontal="right"/>
    </xf>
    <xf numFmtId="189" fontId="36" fillId="0" borderId="0" applyFill="0" applyBorder="0" applyAlignment="0">
      <alignment horizontal="right"/>
    </xf>
    <xf numFmtId="190" fontId="36" fillId="0" borderId="0" applyFill="0" applyBorder="0" applyAlignment="0"/>
    <xf numFmtId="191" fontId="36" fillId="0" borderId="0" applyBorder="0" applyAlignment="0">
      <alignment horizontal="right"/>
    </xf>
    <xf numFmtId="186" fontId="55" fillId="0" borderId="30" applyFill="0" applyAlignment="0">
      <alignment horizontal="right"/>
    </xf>
    <xf numFmtId="37" fontId="55" fillId="0" borderId="0" applyFill="0" applyAlignment="0">
      <alignment horizontal="right"/>
    </xf>
    <xf numFmtId="192" fontId="73" fillId="0" borderId="0" applyNumberFormat="0" applyFill="0" applyBorder="0" applyAlignment="0">
      <alignment horizontal="right"/>
    </xf>
    <xf numFmtId="191" fontId="36" fillId="33" borderId="0" applyFont="0" applyBorder="0" applyAlignment="0">
      <alignment horizontal="right"/>
    </xf>
    <xf numFmtId="186" fontId="55" fillId="0" borderId="30" applyFill="0" applyBorder="0" applyAlignment="0">
      <alignment horizontal="right"/>
      <protection locked="0"/>
    </xf>
    <xf numFmtId="171" fontId="74" fillId="0" borderId="0" applyFill="0" applyBorder="0">
      <alignment horizontal="right"/>
    </xf>
    <xf numFmtId="173" fontId="36" fillId="29" borderId="0" applyFill="0" applyBorder="0" applyAlignment="0">
      <alignment horizontal="right"/>
    </xf>
    <xf numFmtId="0" fontId="75" fillId="26" borderId="0">
      <alignment horizontal="left" indent="1"/>
    </xf>
    <xf numFmtId="171" fontId="76" fillId="0" borderId="0" applyNumberFormat="0" applyFont="0" applyFill="0" applyBorder="0" applyAlignment="0" applyProtection="0">
      <alignment horizontal="left"/>
    </xf>
    <xf numFmtId="193" fontId="15" fillId="0" borderId="0">
      <protection locked="0"/>
    </xf>
    <xf numFmtId="3" fontId="16" fillId="24" borderId="36" applyFont="0" applyFill="0" applyBorder="0" applyAlignment="0" applyProtection="0"/>
    <xf numFmtId="39" fontId="16" fillId="24" borderId="36" applyFont="0" applyFill="0" applyBorder="0" applyAlignment="0" applyProtection="0"/>
    <xf numFmtId="194" fontId="16" fillId="24" borderId="36" applyFont="0" applyFill="0" applyBorder="0" applyAlignment="0" applyProtection="0"/>
    <xf numFmtId="37" fontId="16" fillId="24" borderId="37" applyFont="0" applyFill="0" applyBorder="0" applyAlignment="0" applyProtection="0"/>
    <xf numFmtId="10" fontId="16" fillId="24" borderId="36" applyFont="0" applyFill="0" applyBorder="0" applyAlignment="0" applyProtection="0"/>
    <xf numFmtId="9" fontId="16" fillId="24" borderId="36" applyFont="0" applyFill="0" applyBorder="0" applyAlignment="0" applyProtection="0"/>
    <xf numFmtId="2" fontId="16" fillId="24" borderId="36" applyFont="0" applyFill="0" applyBorder="0" applyAlignment="0" applyProtection="0"/>
    <xf numFmtId="49" fontId="36" fillId="0" borderId="0" applyFill="0" applyBorder="0" applyAlignment="0">
      <alignment horizontal="right"/>
    </xf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8" applyNumberFormat="0" applyFill="0" applyAlignment="0" applyProtection="0"/>
    <xf numFmtId="0" fontId="80" fillId="0" borderId="39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6" fillId="0" borderId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2" borderId="0" applyNumberFormat="0" applyBorder="0" applyAlignment="0" applyProtection="0"/>
    <xf numFmtId="0" fontId="22" fillId="4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7" fillId="5" borderId="0" applyNumberFormat="0" applyBorder="0" applyAlignment="0" applyProtection="0"/>
    <xf numFmtId="0" fontId="30" fillId="17" borderId="19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4" fillId="0" borderId="23" applyNumberFormat="0" applyFill="0" applyAlignment="0" applyProtection="0"/>
    <xf numFmtId="0" fontId="85" fillId="0" borderId="25" applyNumberFormat="0" applyFill="0" applyAlignment="0" applyProtection="0"/>
    <xf numFmtId="0" fontId="86" fillId="0" borderId="26" applyNumberFormat="0" applyFill="0" applyAlignment="0" applyProtection="0"/>
    <xf numFmtId="0" fontId="86" fillId="0" borderId="0" applyNumberFormat="0" applyFill="0" applyBorder="0" applyAlignment="0" applyProtection="0"/>
    <xf numFmtId="0" fontId="51" fillId="10" borderId="19" applyNumberFormat="0" applyAlignment="0" applyProtection="0"/>
    <xf numFmtId="0" fontId="63" fillId="0" borderId="0"/>
    <xf numFmtId="0" fontId="63" fillId="0" borderId="0"/>
    <xf numFmtId="0" fontId="16" fillId="0" borderId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65" fillId="17" borderId="34" applyNumberFormat="0" applyAlignment="0" applyProtection="0"/>
    <xf numFmtId="4" fontId="35" fillId="25" borderId="0">
      <alignment horizontal="right"/>
    </xf>
    <xf numFmtId="40" fontId="35" fillId="25" borderId="0">
      <alignment horizontal="right"/>
    </xf>
    <xf numFmtId="0" fontId="67" fillId="29" borderId="0">
      <alignment horizontal="center"/>
    </xf>
    <xf numFmtId="0" fontId="88" fillId="34" borderId="35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80" fillId="0" borderId="3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2" borderId="0" applyNumberFormat="0" applyBorder="0" applyAlignment="0" applyProtection="0"/>
    <xf numFmtId="0" fontId="22" fillId="4" borderId="0" applyNumberFormat="0" applyBorder="0" applyAlignment="0" applyProtection="0"/>
    <xf numFmtId="0" fontId="22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30" fillId="17" borderId="19" applyNumberFormat="0" applyAlignment="0" applyProtection="0"/>
    <xf numFmtId="0" fontId="32" fillId="28" borderId="20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84" fillId="0" borderId="23" applyNumberFormat="0" applyFill="0" applyAlignment="0" applyProtection="0"/>
    <xf numFmtId="0" fontId="85" fillId="0" borderId="25" applyNumberFormat="0" applyFill="0" applyAlignment="0" applyProtection="0"/>
    <xf numFmtId="0" fontId="86" fillId="0" borderId="26" applyNumberFormat="0" applyFill="0" applyAlignment="0" applyProtection="0"/>
    <xf numFmtId="0" fontId="86" fillId="0" borderId="0" applyNumberFormat="0" applyFill="0" applyBorder="0" applyAlignment="0" applyProtection="0"/>
    <xf numFmtId="0" fontId="51" fillId="10" borderId="19" applyNumberFormat="0" applyAlignment="0" applyProtection="0"/>
    <xf numFmtId="0" fontId="57" fillId="0" borderId="31" applyNumberFormat="0" applyFill="0" applyAlignment="0" applyProtection="0"/>
    <xf numFmtId="0" fontId="60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65" fillId="17" borderId="34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0" fillId="0" borderId="38" applyNumberFormat="0" applyFill="0" applyAlignment="0" applyProtection="0"/>
    <xf numFmtId="0" fontId="82" fillId="0" borderId="0" applyNumberFormat="0" applyFill="0" applyBorder="0" applyAlignment="0" applyProtection="0"/>
    <xf numFmtId="0" fontId="91" fillId="0" borderId="0"/>
    <xf numFmtId="196" fontId="63" fillId="0" borderId="0"/>
    <xf numFmtId="196" fontId="19" fillId="3" borderId="0" applyNumberFormat="0" applyBorder="0" applyAlignment="0" applyProtection="0"/>
    <xf numFmtId="196" fontId="20" fillId="4" borderId="0" applyNumberFormat="0" applyBorder="0" applyAlignment="0" applyProtection="0"/>
    <xf numFmtId="196" fontId="20" fillId="4" borderId="0" applyNumberFormat="0" applyBorder="0" applyAlignment="0" applyProtection="0"/>
    <xf numFmtId="196" fontId="19" fillId="5" borderId="0" applyNumberFormat="0" applyBorder="0" applyAlignment="0" applyProtection="0"/>
    <xf numFmtId="196" fontId="20" fillId="6" borderId="0" applyNumberFormat="0" applyBorder="0" applyAlignment="0" applyProtection="0"/>
    <xf numFmtId="196" fontId="20" fillId="6" borderId="0" applyNumberFormat="0" applyBorder="0" applyAlignment="0" applyProtection="0"/>
    <xf numFmtId="196" fontId="19" fillId="7" borderId="0" applyNumberFormat="0" applyBorder="0" applyAlignment="0" applyProtection="0"/>
    <xf numFmtId="196" fontId="20" fillId="6" borderId="0" applyNumberFormat="0" applyBorder="0" applyAlignment="0" applyProtection="0"/>
    <xf numFmtId="196" fontId="20" fillId="6" borderId="0" applyNumberFormat="0" applyBorder="0" applyAlignment="0" applyProtection="0"/>
    <xf numFmtId="196" fontId="19" fillId="8" borderId="0" applyNumberFormat="0" applyBorder="0" applyAlignment="0" applyProtection="0"/>
    <xf numFmtId="196" fontId="20" fillId="4" borderId="0" applyNumberFormat="0" applyBorder="0" applyAlignment="0" applyProtection="0"/>
    <xf numFmtId="196" fontId="20" fillId="4" borderId="0" applyNumberFormat="0" applyBorder="0" applyAlignment="0" applyProtection="0"/>
    <xf numFmtId="196" fontId="19" fillId="9" borderId="0" applyNumberFormat="0" applyBorder="0" applyAlignment="0" applyProtection="0"/>
    <xf numFmtId="196" fontId="20" fillId="9" borderId="0" applyNumberFormat="0" applyBorder="0" applyAlignment="0" applyProtection="0"/>
    <xf numFmtId="196" fontId="20" fillId="9" borderId="0" applyNumberFormat="0" applyBorder="0" applyAlignment="0" applyProtection="0"/>
    <xf numFmtId="196" fontId="19" fillId="10" borderId="0" applyNumberFormat="0" applyBorder="0" applyAlignment="0" applyProtection="0"/>
    <xf numFmtId="196" fontId="20" fillId="10" borderId="0" applyNumberFormat="0" applyBorder="0" applyAlignment="0" applyProtection="0"/>
    <xf numFmtId="196" fontId="20" fillId="10" borderId="0" applyNumberFormat="0" applyBorder="0" applyAlignment="0" applyProtection="0"/>
    <xf numFmtId="196" fontId="19" fillId="11" borderId="0" applyNumberFormat="0" applyBorder="0" applyAlignment="0" applyProtection="0"/>
    <xf numFmtId="196" fontId="20" fillId="4" borderId="0" applyNumberFormat="0" applyBorder="0" applyAlignment="0" applyProtection="0"/>
    <xf numFmtId="196" fontId="20" fillId="4" borderId="0" applyNumberFormat="0" applyBorder="0" applyAlignment="0" applyProtection="0"/>
    <xf numFmtId="196" fontId="19" fillId="12" borderId="0" applyNumberFormat="0" applyBorder="0" applyAlignment="0" applyProtection="0"/>
    <xf numFmtId="196" fontId="20" fillId="6" borderId="0" applyNumberFormat="0" applyBorder="0" applyAlignment="0" applyProtection="0"/>
    <xf numFmtId="196" fontId="20" fillId="6" borderId="0" applyNumberFormat="0" applyBorder="0" applyAlignment="0" applyProtection="0"/>
    <xf numFmtId="196" fontId="19" fillId="4" borderId="0" applyNumberFormat="0" applyBorder="0" applyAlignment="0" applyProtection="0"/>
    <xf numFmtId="196" fontId="20" fillId="6" borderId="0" applyNumberFormat="0" applyBorder="0" applyAlignment="0" applyProtection="0"/>
    <xf numFmtId="196" fontId="20" fillId="6" borderId="0" applyNumberFormat="0" applyBorder="0" applyAlignment="0" applyProtection="0"/>
    <xf numFmtId="196" fontId="19" fillId="8" borderId="0" applyNumberFormat="0" applyBorder="0" applyAlignment="0" applyProtection="0"/>
    <xf numFmtId="196" fontId="20" fillId="4" borderId="0" applyNumberFormat="0" applyBorder="0" applyAlignment="0" applyProtection="0"/>
    <xf numFmtId="196" fontId="20" fillId="4" borderId="0" applyNumberFormat="0" applyBorder="0" applyAlignment="0" applyProtection="0"/>
    <xf numFmtId="196" fontId="19" fillId="11" borderId="0" applyNumberFormat="0" applyBorder="0" applyAlignment="0" applyProtection="0"/>
    <xf numFmtId="196" fontId="20" fillId="11" borderId="0" applyNumberFormat="0" applyBorder="0" applyAlignment="0" applyProtection="0"/>
    <xf numFmtId="196" fontId="20" fillId="11" borderId="0" applyNumberFormat="0" applyBorder="0" applyAlignment="0" applyProtection="0"/>
    <xf numFmtId="196" fontId="19" fillId="13" borderId="0" applyNumberFormat="0" applyBorder="0" applyAlignment="0" applyProtection="0"/>
    <xf numFmtId="196" fontId="20" fillId="10" borderId="0" applyNumberFormat="0" applyBorder="0" applyAlignment="0" applyProtection="0"/>
    <xf numFmtId="196" fontId="20" fillId="10" borderId="0" applyNumberFormat="0" applyBorder="0" applyAlignment="0" applyProtection="0"/>
    <xf numFmtId="196" fontId="21" fillId="14" borderId="0" applyNumberFormat="0" applyBorder="0" applyAlignment="0" applyProtection="0"/>
    <xf numFmtId="196" fontId="22" fillId="15" borderId="0" applyNumberFormat="0" applyBorder="0" applyAlignment="0" applyProtection="0"/>
    <xf numFmtId="196" fontId="22" fillId="15" borderId="0" applyNumberFormat="0" applyBorder="0" applyAlignment="0" applyProtection="0"/>
    <xf numFmtId="196" fontId="21" fillId="12" borderId="0" applyNumberFormat="0" applyBorder="0" applyAlignment="0" applyProtection="0"/>
    <xf numFmtId="196" fontId="22" fillId="6" borderId="0" applyNumberFormat="0" applyBorder="0" applyAlignment="0" applyProtection="0"/>
    <xf numFmtId="196" fontId="22" fillId="6" borderId="0" applyNumberFormat="0" applyBorder="0" applyAlignment="0" applyProtection="0"/>
    <xf numFmtId="196" fontId="21" fillId="4" borderId="0" applyNumberFormat="0" applyBorder="0" applyAlignment="0" applyProtection="0"/>
    <xf numFmtId="196" fontId="22" fillId="6" borderId="0" applyNumberFormat="0" applyBorder="0" applyAlignment="0" applyProtection="0"/>
    <xf numFmtId="196" fontId="22" fillId="6" borderId="0" applyNumberFormat="0" applyBorder="0" applyAlignment="0" applyProtection="0"/>
    <xf numFmtId="196" fontId="21" fillId="16" borderId="0" applyNumberFormat="0" applyBorder="0" applyAlignment="0" applyProtection="0"/>
    <xf numFmtId="196" fontId="22" fillId="17" borderId="0" applyNumberFormat="0" applyBorder="0" applyAlignment="0" applyProtection="0"/>
    <xf numFmtId="196" fontId="22" fillId="17" borderId="0" applyNumberFormat="0" applyBorder="0" applyAlignment="0" applyProtection="0"/>
    <xf numFmtId="196" fontId="21" fillId="15" borderId="0" applyNumberFormat="0" applyBorder="0" applyAlignment="0" applyProtection="0"/>
    <xf numFmtId="196" fontId="22" fillId="15" borderId="0" applyNumberFormat="0" applyBorder="0" applyAlignment="0" applyProtection="0"/>
    <xf numFmtId="196" fontId="22" fillId="15" borderId="0" applyNumberFormat="0" applyBorder="0" applyAlignment="0" applyProtection="0"/>
    <xf numFmtId="196" fontId="21" fillId="18" borderId="0" applyNumberFormat="0" applyBorder="0" applyAlignment="0" applyProtection="0"/>
    <xf numFmtId="196" fontId="22" fillId="10" borderId="0" applyNumberFormat="0" applyBorder="0" applyAlignment="0" applyProtection="0"/>
    <xf numFmtId="196" fontId="22" fillId="10" borderId="0" applyNumberFormat="0" applyBorder="0" applyAlignment="0" applyProtection="0"/>
    <xf numFmtId="196" fontId="21" fillId="19" borderId="0" applyNumberFormat="0" applyBorder="0" applyAlignment="0" applyProtection="0"/>
    <xf numFmtId="196" fontId="22" fillId="15" borderId="0" applyNumberFormat="0" applyBorder="0" applyAlignment="0" applyProtection="0"/>
    <xf numFmtId="196" fontId="22" fillId="15" borderId="0" applyNumberFormat="0" applyBorder="0" applyAlignment="0" applyProtection="0"/>
    <xf numFmtId="196" fontId="21" fillId="20" borderId="0" applyNumberFormat="0" applyBorder="0" applyAlignment="0" applyProtection="0"/>
    <xf numFmtId="196" fontId="22" fillId="6" borderId="0" applyNumberFormat="0" applyBorder="0" applyAlignment="0" applyProtection="0"/>
    <xf numFmtId="196" fontId="22" fillId="6" borderId="0" applyNumberFormat="0" applyBorder="0" applyAlignment="0" applyProtection="0"/>
    <xf numFmtId="196" fontId="21" fillId="21" borderId="0" applyNumberFormat="0" applyBorder="0" applyAlignment="0" applyProtection="0"/>
    <xf numFmtId="196" fontId="22" fillId="6" borderId="0" applyNumberFormat="0" applyBorder="0" applyAlignment="0" applyProtection="0"/>
    <xf numFmtId="196" fontId="22" fillId="6" borderId="0" applyNumberFormat="0" applyBorder="0" applyAlignment="0" applyProtection="0"/>
    <xf numFmtId="196" fontId="21" fillId="16" borderId="0" applyNumberFormat="0" applyBorder="0" applyAlignment="0" applyProtection="0"/>
    <xf numFmtId="196" fontId="22" fillId="22" borderId="0" applyNumberFormat="0" applyBorder="0" applyAlignment="0" applyProtection="0"/>
    <xf numFmtId="196" fontId="22" fillId="22" borderId="0" applyNumberFormat="0" applyBorder="0" applyAlignment="0" applyProtection="0"/>
    <xf numFmtId="196" fontId="21" fillId="15" borderId="0" applyNumberFormat="0" applyBorder="0" applyAlignment="0" applyProtection="0"/>
    <xf numFmtId="196" fontId="22" fillId="15" borderId="0" applyNumberFormat="0" applyBorder="0" applyAlignment="0" applyProtection="0"/>
    <xf numFmtId="196" fontId="22" fillId="15" borderId="0" applyNumberFormat="0" applyBorder="0" applyAlignment="0" applyProtection="0"/>
    <xf numFmtId="196" fontId="21" fillId="23" borderId="0" applyNumberFormat="0" applyBorder="0" applyAlignment="0" applyProtection="0"/>
    <xf numFmtId="196" fontId="22" fillId="23" borderId="0" applyNumberFormat="0" applyBorder="0" applyAlignment="0" applyProtection="0"/>
    <xf numFmtId="196" fontId="22" fillId="23" borderId="0" applyNumberFormat="0" applyBorder="0" applyAlignment="0" applyProtection="0"/>
    <xf numFmtId="196" fontId="26" fillId="5" borderId="0" applyNumberFormat="0" applyBorder="0" applyAlignment="0" applyProtection="0"/>
    <xf numFmtId="196" fontId="27" fillId="5" borderId="0" applyNumberFormat="0" applyBorder="0" applyAlignment="0" applyProtection="0"/>
    <xf numFmtId="196" fontId="27" fillId="5" borderId="0" applyNumberFormat="0" applyBorder="0" applyAlignment="0" applyProtection="0"/>
    <xf numFmtId="196" fontId="29" fillId="17" borderId="19" applyNumberFormat="0" applyAlignment="0" applyProtection="0"/>
    <xf numFmtId="196" fontId="30" fillId="27" borderId="19" applyNumberFormat="0" applyAlignment="0" applyProtection="0"/>
    <xf numFmtId="196" fontId="30" fillId="27" borderId="19" applyNumberFormat="0" applyAlignment="0" applyProtection="0"/>
    <xf numFmtId="196" fontId="31" fillId="28" borderId="20" applyNumberFormat="0" applyAlignment="0" applyProtection="0"/>
    <xf numFmtId="196" fontId="32" fillId="28" borderId="20" applyNumberFormat="0" applyAlignment="0" applyProtection="0"/>
    <xf numFmtId="196" fontId="32" fillId="28" borderId="20" applyNumberFormat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63" fillId="0" borderId="0" applyFont="0" applyFill="0" applyBorder="0" applyAlignment="0" applyProtection="0"/>
    <xf numFmtId="196" fontId="37" fillId="0" borderId="0" applyNumberFormat="0" applyFill="0" applyBorder="0" applyAlignment="0" applyProtection="0"/>
    <xf numFmtId="196" fontId="38" fillId="0" borderId="0" applyNumberFormat="0" applyFill="0" applyBorder="0" applyAlignment="0" applyProtection="0"/>
    <xf numFmtId="196" fontId="38" fillId="0" borderId="0" applyNumberFormat="0" applyFill="0" applyBorder="0" applyAlignment="0" applyProtection="0"/>
    <xf numFmtId="196" fontId="39" fillId="7" borderId="0" applyNumberFormat="0" applyBorder="0" applyAlignment="0" applyProtection="0"/>
    <xf numFmtId="196" fontId="40" fillId="7" borderId="0" applyNumberFormat="0" applyBorder="0" applyAlignment="0" applyProtection="0"/>
    <xf numFmtId="196" fontId="40" fillId="7" borderId="0" applyNumberFormat="0" applyBorder="0" applyAlignment="0" applyProtection="0"/>
    <xf numFmtId="196" fontId="45" fillId="0" borderId="23" applyNumberFormat="0" applyFill="0" applyAlignment="0" applyProtection="0"/>
    <xf numFmtId="196" fontId="46" fillId="0" borderId="24" applyNumberFormat="0" applyFill="0" applyAlignment="0" applyProtection="0"/>
    <xf numFmtId="196" fontId="46" fillId="0" borderId="24" applyNumberFormat="0" applyFill="0" applyAlignment="0" applyProtection="0"/>
    <xf numFmtId="196" fontId="47" fillId="0" borderId="25" applyNumberFormat="0" applyFill="0" applyAlignment="0" applyProtection="0"/>
    <xf numFmtId="196" fontId="48" fillId="0" borderId="25" applyNumberFormat="0" applyFill="0" applyAlignment="0" applyProtection="0"/>
    <xf numFmtId="196" fontId="48" fillId="0" borderId="25" applyNumberFormat="0" applyFill="0" applyAlignment="0" applyProtection="0"/>
    <xf numFmtId="196" fontId="49" fillId="0" borderId="26" applyNumberFormat="0" applyFill="0" applyAlignment="0" applyProtection="0"/>
    <xf numFmtId="196" fontId="50" fillId="0" borderId="27" applyNumberFormat="0" applyFill="0" applyAlignment="0" applyProtection="0"/>
    <xf numFmtId="196" fontId="50" fillId="0" borderId="27" applyNumberFormat="0" applyFill="0" applyAlignment="0" applyProtection="0"/>
    <xf numFmtId="196" fontId="49" fillId="0" borderId="0" applyNumberFormat="0" applyFill="0" applyBorder="0" applyAlignment="0" applyProtection="0"/>
    <xf numFmtId="196" fontId="50" fillId="0" borderId="0" applyNumberFormat="0" applyFill="0" applyBorder="0" applyAlignment="0" applyProtection="0"/>
    <xf numFmtId="196" fontId="50" fillId="0" borderId="0" applyNumberFormat="0" applyFill="0" applyBorder="0" applyAlignment="0" applyProtection="0"/>
    <xf numFmtId="196" fontId="52" fillId="10" borderId="19" applyNumberFormat="0" applyAlignment="0" applyProtection="0"/>
    <xf numFmtId="196" fontId="51" fillId="10" borderId="19" applyNumberFormat="0" applyAlignment="0" applyProtection="0"/>
    <xf numFmtId="196" fontId="51" fillId="10" borderId="19" applyNumberFormat="0" applyAlignment="0" applyProtection="0"/>
    <xf numFmtId="196" fontId="56" fillId="0" borderId="31" applyNumberFormat="0" applyFill="0" applyAlignment="0" applyProtection="0"/>
    <xf numFmtId="196" fontId="57" fillId="0" borderId="31" applyNumberFormat="0" applyFill="0" applyAlignment="0" applyProtection="0"/>
    <xf numFmtId="196" fontId="57" fillId="0" borderId="31" applyNumberFormat="0" applyFill="0" applyAlignment="0" applyProtection="0"/>
    <xf numFmtId="196" fontId="59" fillId="31" borderId="0" applyNumberFormat="0" applyBorder="0" applyAlignment="0" applyProtection="0"/>
    <xf numFmtId="196" fontId="60" fillId="31" borderId="0" applyNumberFormat="0" applyBorder="0" applyAlignment="0" applyProtection="0"/>
    <xf numFmtId="196" fontId="60" fillId="31" borderId="0" applyNumberFormat="0" applyBorder="0" applyAlignment="0" applyProtection="0"/>
    <xf numFmtId="196" fontId="93" fillId="0" borderId="0"/>
    <xf numFmtId="196" fontId="63" fillId="0" borderId="0"/>
    <xf numFmtId="196" fontId="16" fillId="0" borderId="0"/>
    <xf numFmtId="196" fontId="16" fillId="0" borderId="0"/>
    <xf numFmtId="196" fontId="16" fillId="0" borderId="0"/>
    <xf numFmtId="196" fontId="16" fillId="0" borderId="0"/>
    <xf numFmtId="196" fontId="16" fillId="0" borderId="0"/>
    <xf numFmtId="196" fontId="16" fillId="0" borderId="0"/>
    <xf numFmtId="196" fontId="63" fillId="0" borderId="0"/>
    <xf numFmtId="196" fontId="92" fillId="0" borderId="0"/>
    <xf numFmtId="196" fontId="16" fillId="0" borderId="0"/>
    <xf numFmtId="196" fontId="92" fillId="0" borderId="0"/>
    <xf numFmtId="196" fontId="92" fillId="0" borderId="0"/>
    <xf numFmtId="196" fontId="16" fillId="0" borderId="0"/>
    <xf numFmtId="196" fontId="16" fillId="0" borderId="0"/>
    <xf numFmtId="196" fontId="16" fillId="0" borderId="0"/>
    <xf numFmtId="196" fontId="63" fillId="32" borderId="33" applyNumberFormat="0" applyFont="0" applyAlignment="0" applyProtection="0"/>
    <xf numFmtId="196" fontId="16" fillId="32" borderId="33" applyNumberFormat="0" applyFont="0" applyAlignment="0" applyProtection="0"/>
    <xf numFmtId="196" fontId="16" fillId="32" borderId="33" applyNumberFormat="0" applyFont="0" applyAlignment="0" applyProtection="0"/>
    <xf numFmtId="196" fontId="64" fillId="17" borderId="34" applyNumberFormat="0" applyAlignment="0" applyProtection="0"/>
    <xf numFmtId="196" fontId="65" fillId="27" borderId="34" applyNumberFormat="0" applyAlignment="0" applyProtection="0"/>
    <xf numFmtId="196" fontId="65" fillId="27" borderId="34" applyNumberFormat="0" applyAlignment="0" applyProtection="0"/>
    <xf numFmtId="40" fontId="66" fillId="25" borderId="0">
      <alignment horizontal="right"/>
    </xf>
    <xf numFmtId="40" fontId="35" fillId="25" borderId="0">
      <alignment horizontal="right"/>
    </xf>
    <xf numFmtId="196" fontId="68" fillId="25" borderId="0">
      <alignment horizontal="right"/>
    </xf>
    <xf numFmtId="196" fontId="67" fillId="29" borderId="0">
      <alignment horizontal="center"/>
    </xf>
    <xf numFmtId="196" fontId="70" fillId="25" borderId="35"/>
    <xf numFmtId="196" fontId="88" fillId="34" borderId="35"/>
    <xf numFmtId="196" fontId="70" fillId="0" borderId="0" applyBorder="0">
      <alignment horizontal="centerContinuous"/>
    </xf>
    <xf numFmtId="196" fontId="89" fillId="0" borderId="0" applyBorder="0">
      <alignment horizontal="centerContinuous"/>
    </xf>
    <xf numFmtId="196" fontId="72" fillId="0" borderId="0" applyBorder="0">
      <alignment horizontal="centerContinuous"/>
    </xf>
    <xf numFmtId="196" fontId="90" fillId="0" borderId="0" applyBorder="0">
      <alignment horizontal="centerContinuous"/>
    </xf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3" fillId="0" borderId="0" applyFont="0" applyFill="0" applyBorder="0" applyAlignment="0" applyProtection="0"/>
    <xf numFmtId="196" fontId="77" fillId="0" borderId="0" applyNumberFormat="0" applyFill="0" applyBorder="0" applyAlignment="0" applyProtection="0"/>
    <xf numFmtId="196" fontId="78" fillId="0" borderId="0" applyNumberFormat="0" applyFill="0" applyBorder="0" applyAlignment="0" applyProtection="0"/>
    <xf numFmtId="196" fontId="78" fillId="0" borderId="0" applyNumberFormat="0" applyFill="0" applyBorder="0" applyAlignment="0" applyProtection="0"/>
    <xf numFmtId="196" fontId="79" fillId="0" borderId="38" applyNumberFormat="0" applyFill="0" applyAlignment="0" applyProtection="0"/>
    <xf numFmtId="196" fontId="80" fillId="0" borderId="39" applyNumberFormat="0" applyFill="0" applyAlignment="0" applyProtection="0"/>
    <xf numFmtId="196" fontId="80" fillId="0" borderId="39" applyNumberFormat="0" applyFill="0" applyAlignment="0" applyProtection="0"/>
    <xf numFmtId="196" fontId="81" fillId="0" borderId="0" applyNumberFormat="0" applyFill="0" applyBorder="0" applyAlignment="0" applyProtection="0"/>
    <xf numFmtId="196" fontId="82" fillId="0" borderId="0" applyNumberFormat="0" applyFill="0" applyBorder="0" applyAlignment="0" applyProtection="0"/>
    <xf numFmtId="196" fontId="8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196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23" borderId="0" applyNumberFormat="0" applyBorder="0" applyAlignment="0" applyProtection="0"/>
    <xf numFmtId="0" fontId="26" fillId="5" borderId="0" applyNumberFormat="0" applyBorder="0" applyAlignment="0" applyProtection="0"/>
    <xf numFmtId="0" fontId="29" fillId="17" borderId="19" applyNumberFormat="0" applyAlignment="0" applyProtection="0"/>
    <xf numFmtId="0" fontId="31" fillId="28" borderId="20" applyNumberFormat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45" fillId="0" borderId="23" applyNumberFormat="0" applyFill="0" applyAlignment="0" applyProtection="0"/>
    <xf numFmtId="0" fontId="47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6" fillId="0" borderId="31" applyNumberFormat="0" applyFill="0" applyAlignment="0" applyProtection="0"/>
    <xf numFmtId="0" fontId="59" fillId="31" borderId="0" applyNumberFormat="0" applyBorder="0" applyAlignment="0" applyProtection="0"/>
    <xf numFmtId="0" fontId="63" fillId="0" borderId="0"/>
    <xf numFmtId="0" fontId="63" fillId="0" borderId="0"/>
    <xf numFmtId="0" fontId="93" fillId="0" borderId="0"/>
    <xf numFmtId="0" fontId="63" fillId="0" borderId="0"/>
    <xf numFmtId="0" fontId="63" fillId="0" borderId="0"/>
    <xf numFmtId="0" fontId="63" fillId="0" borderId="0"/>
    <xf numFmtId="0" fontId="93" fillId="0" borderId="0"/>
    <xf numFmtId="0" fontId="34" fillId="0" borderId="0"/>
    <xf numFmtId="0" fontId="93" fillId="0" borderId="0"/>
    <xf numFmtId="196" fontId="63" fillId="0" borderId="0"/>
    <xf numFmtId="196" fontId="63" fillId="0" borderId="0"/>
    <xf numFmtId="0" fontId="92" fillId="0" borderId="0"/>
    <xf numFmtId="0" fontId="34" fillId="0" borderId="0"/>
    <xf numFmtId="0" fontId="63" fillId="0" borderId="0"/>
    <xf numFmtId="0" fontId="91" fillId="0" borderId="0"/>
    <xf numFmtId="0" fontId="83" fillId="0" borderId="0"/>
    <xf numFmtId="0" fontId="16" fillId="0" borderId="0"/>
    <xf numFmtId="0" fontId="3" fillId="0" borderId="0"/>
    <xf numFmtId="0" fontId="16" fillId="0" borderId="0"/>
    <xf numFmtId="196" fontId="92" fillId="0" borderId="0"/>
    <xf numFmtId="0" fontId="3" fillId="0" borderId="0"/>
    <xf numFmtId="0" fontId="3" fillId="0" borderId="0"/>
    <xf numFmtId="0" fontId="16" fillId="0" borderId="0"/>
    <xf numFmtId="0" fontId="63" fillId="32" borderId="33" applyNumberFormat="0" applyFont="0" applyAlignment="0" applyProtection="0"/>
    <xf numFmtId="0" fontId="16" fillId="32" borderId="33" applyNumberFormat="0" applyFont="0" applyAlignment="0" applyProtection="0"/>
    <xf numFmtId="0" fontId="64" fillId="17" borderId="34" applyNumberFormat="0" applyAlignment="0" applyProtection="0"/>
    <xf numFmtId="4" fontId="35" fillId="25" borderId="0">
      <alignment horizontal="right"/>
    </xf>
    <xf numFmtId="4" fontId="35" fillId="25" borderId="0">
      <alignment horizontal="right"/>
    </xf>
    <xf numFmtId="0" fontId="67" fillId="25" borderId="0">
      <alignment horizontal="center" vertical="center"/>
    </xf>
    <xf numFmtId="0" fontId="69" fillId="25" borderId="35"/>
    <xf numFmtId="0" fontId="67" fillId="25" borderId="0" applyBorder="0">
      <alignment horizontal="centerContinuous"/>
    </xf>
    <xf numFmtId="0" fontId="71" fillId="25" borderId="0" applyBorder="0">
      <alignment horizontal="centerContinuous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0" fontId="16" fillId="32" borderId="33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3" fillId="0" borderId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2" borderId="0" applyNumberFormat="0" applyBorder="0" applyAlignment="0" applyProtection="0"/>
    <xf numFmtId="0" fontId="22" fillId="4" borderId="0" applyNumberFormat="0" applyBorder="0" applyAlignment="0" applyProtection="0"/>
    <xf numFmtId="0" fontId="22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7" fillId="5" borderId="0" applyNumberFormat="0" applyBorder="0" applyAlignment="0" applyProtection="0"/>
    <xf numFmtId="0" fontId="30" fillId="17" borderId="19" applyNumberFormat="0" applyAlignment="0" applyProtection="0"/>
    <xf numFmtId="0" fontId="32" fillId="28" borderId="20" applyNumberFormat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84" fillId="0" borderId="23" applyNumberFormat="0" applyFill="0" applyAlignment="0" applyProtection="0"/>
    <xf numFmtId="0" fontId="85" fillId="0" borderId="25" applyNumberFormat="0" applyFill="0" applyAlignment="0" applyProtection="0"/>
    <xf numFmtId="0" fontId="86" fillId="0" borderId="26" applyNumberFormat="0" applyFill="0" applyAlignment="0" applyProtection="0"/>
    <xf numFmtId="0" fontId="86" fillId="0" borderId="0" applyNumberFormat="0" applyFill="0" applyBorder="0" applyAlignment="0" applyProtection="0"/>
    <xf numFmtId="0" fontId="51" fillId="10" borderId="19" applyNumberFormat="0" applyAlignment="0" applyProtection="0"/>
    <xf numFmtId="0" fontId="57" fillId="0" borderId="31" applyNumberFormat="0" applyFill="0" applyAlignment="0" applyProtection="0"/>
    <xf numFmtId="0" fontId="60" fillId="31" borderId="0" applyNumberFormat="0" applyBorder="0" applyAlignment="0" applyProtection="0"/>
    <xf numFmtId="0" fontId="16" fillId="0" borderId="0"/>
    <xf numFmtId="0" fontId="20" fillId="32" borderId="33" applyNumberFormat="0" applyFont="0" applyAlignment="0" applyProtection="0"/>
    <xf numFmtId="0" fontId="65" fillId="17" borderId="34" applyNumberFormat="0" applyAlignment="0" applyProtection="0"/>
    <xf numFmtId="0" fontId="80" fillId="0" borderId="38" applyNumberFormat="0" applyFill="0" applyAlignment="0" applyProtection="0"/>
    <xf numFmtId="0" fontId="82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16" fillId="0" borderId="0"/>
    <xf numFmtId="0" fontId="13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2" fillId="6" borderId="0" applyNumberFormat="0" applyBorder="0" applyAlignment="0" applyProtection="0"/>
    <xf numFmtId="0" fontId="22" fillId="21" borderId="0" applyNumberFormat="0" applyBorder="0" applyAlignment="0" applyProtection="0"/>
    <xf numFmtId="0" fontId="22" fillId="6" borderId="0" applyNumberFormat="0" applyBorder="0" applyAlignment="0" applyProtection="0"/>
    <xf numFmtId="0" fontId="22" fillId="16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7" fillId="5" borderId="0" applyNumberFormat="0" applyBorder="0" applyAlignment="0" applyProtection="0"/>
    <xf numFmtId="0" fontId="30" fillId="17" borderId="19" applyNumberFormat="0" applyAlignment="0" applyProtection="0"/>
    <xf numFmtId="0" fontId="30" fillId="27" borderId="19" applyNumberFormat="0" applyAlignment="0" applyProtection="0"/>
    <xf numFmtId="0" fontId="32" fillId="28" borderId="20" applyNumberFormat="0" applyAlignment="0" applyProtection="0"/>
    <xf numFmtId="43" fontId="1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5" fillId="0" borderId="0" applyFont="0" applyFill="0" applyBorder="0" applyAlignment="0" applyProtection="0"/>
    <xf numFmtId="4" fontId="16" fillId="35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35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35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35" borderId="0" applyFont="0" applyFill="0" applyBorder="0" applyAlignment="0" applyProtection="0"/>
    <xf numFmtId="0" fontId="38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35" borderId="0" applyFont="0" applyFill="0" applyBorder="0" applyAlignment="0" applyProtection="0"/>
    <xf numFmtId="0" fontId="40" fillId="7" borderId="0" applyNumberFormat="0" applyBorder="0" applyAlignment="0" applyProtection="0"/>
    <xf numFmtId="0" fontId="84" fillId="0" borderId="23" applyNumberFormat="0" applyFill="0" applyAlignment="0" applyProtection="0"/>
    <xf numFmtId="0" fontId="46" fillId="0" borderId="24" applyNumberFormat="0" applyFill="0" applyAlignment="0" applyProtection="0"/>
    <xf numFmtId="0" fontId="85" fillId="0" borderId="25" applyNumberFormat="0" applyFill="0" applyAlignment="0" applyProtection="0"/>
    <xf numFmtId="0" fontId="48" fillId="0" borderId="25" applyNumberFormat="0" applyFill="0" applyAlignment="0" applyProtection="0"/>
    <xf numFmtId="0" fontId="86" fillId="0" borderId="26" applyNumberFormat="0" applyFill="0" applyAlignment="0" applyProtection="0"/>
    <xf numFmtId="0" fontId="50" fillId="0" borderId="27" applyNumberFormat="0" applyFill="0" applyAlignment="0" applyProtection="0"/>
    <xf numFmtId="0" fontId="8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10" borderId="19" applyNumberFormat="0" applyAlignment="0" applyProtection="0"/>
    <xf numFmtId="0" fontId="57" fillId="0" borderId="31" applyNumberFormat="0" applyFill="0" applyAlignment="0" applyProtection="0"/>
    <xf numFmtId="0" fontId="60" fillId="31" borderId="0" applyNumberFormat="0" applyBorder="0" applyAlignment="0" applyProtection="0"/>
    <xf numFmtId="0" fontId="96" fillId="0" borderId="0"/>
    <xf numFmtId="0" fontId="97" fillId="0" borderId="0"/>
    <xf numFmtId="0" fontId="63" fillId="0" borderId="0"/>
    <xf numFmtId="0" fontId="16" fillId="0" borderId="0"/>
    <xf numFmtId="0" fontId="3" fillId="0" borderId="0"/>
    <xf numFmtId="0" fontId="93" fillId="0" borderId="0"/>
    <xf numFmtId="0" fontId="16" fillId="0" borderId="0"/>
    <xf numFmtId="0" fontId="87" fillId="0" borderId="0"/>
    <xf numFmtId="0" fontId="16" fillId="0" borderId="0"/>
    <xf numFmtId="0" fontId="93" fillId="0" borderId="0"/>
    <xf numFmtId="0" fontId="9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63" fillId="0" borderId="0"/>
    <xf numFmtId="0" fontId="3" fillId="0" borderId="0"/>
    <xf numFmtId="0" fontId="9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93" fillId="0" borderId="0"/>
    <xf numFmtId="0" fontId="34" fillId="0" borderId="0"/>
    <xf numFmtId="0" fontId="3" fillId="0" borderId="0"/>
    <xf numFmtId="0" fontId="16" fillId="0" borderId="0"/>
    <xf numFmtId="0" fontId="93" fillId="0" borderId="0"/>
    <xf numFmtId="0" fontId="65" fillId="17" borderId="34" applyNumberFormat="0" applyAlignment="0" applyProtection="0"/>
    <xf numFmtId="0" fontId="65" fillId="27" borderId="34" applyNumberFormat="0" applyAlignment="0" applyProtection="0"/>
    <xf numFmtId="9" fontId="6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80" fillId="0" borderId="39" applyNumberFormat="0" applyFill="0" applyAlignment="0" applyProtection="0"/>
    <xf numFmtId="0" fontId="8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6" fillId="0" borderId="0"/>
    <xf numFmtId="197" fontId="22" fillId="4" borderId="0" applyNumberFormat="0" applyBorder="0" applyAlignment="0" applyProtection="0"/>
    <xf numFmtId="197" fontId="22" fillId="18" borderId="0" applyNumberFormat="0" applyBorder="0" applyAlignment="0" applyProtection="0"/>
    <xf numFmtId="197" fontId="20" fillId="11" borderId="0" applyNumberFormat="0" applyBorder="0" applyAlignment="0" applyProtection="0"/>
    <xf numFmtId="0" fontId="3" fillId="0" borderId="0"/>
    <xf numFmtId="197" fontId="32" fillId="28" borderId="20" applyNumberFormat="0" applyAlignment="0" applyProtection="0"/>
    <xf numFmtId="0" fontId="3" fillId="0" borderId="0"/>
    <xf numFmtId="0" fontId="3" fillId="0" borderId="0"/>
    <xf numFmtId="197" fontId="20" fillId="5" borderId="0" applyNumberFormat="0" applyBorder="0" applyAlignment="0" applyProtection="0"/>
    <xf numFmtId="197" fontId="22" fillId="23" borderId="0" applyNumberFormat="0" applyBorder="0" applyAlignment="0" applyProtection="0"/>
    <xf numFmtId="0" fontId="16" fillId="0" borderId="0"/>
    <xf numFmtId="197" fontId="80" fillId="0" borderId="38" applyNumberFormat="0" applyFill="0" applyAlignment="0" applyProtection="0"/>
    <xf numFmtId="0" fontId="16" fillId="0" borderId="0"/>
    <xf numFmtId="196" fontId="63" fillId="0" borderId="0"/>
    <xf numFmtId="196" fontId="19" fillId="3" borderId="0" applyNumberFormat="0" applyBorder="0" applyAlignment="0" applyProtection="0"/>
    <xf numFmtId="196" fontId="19" fillId="5" borderId="0" applyNumberFormat="0" applyBorder="0" applyAlignment="0" applyProtection="0"/>
    <xf numFmtId="196" fontId="19" fillId="7" borderId="0" applyNumberFormat="0" applyBorder="0" applyAlignment="0" applyProtection="0"/>
    <xf numFmtId="196" fontId="19" fillId="8" borderId="0" applyNumberFormat="0" applyBorder="0" applyAlignment="0" applyProtection="0"/>
    <xf numFmtId="196" fontId="19" fillId="9" borderId="0" applyNumberFormat="0" applyBorder="0" applyAlignment="0" applyProtection="0"/>
    <xf numFmtId="196" fontId="19" fillId="10" borderId="0" applyNumberFormat="0" applyBorder="0" applyAlignment="0" applyProtection="0"/>
    <xf numFmtId="196" fontId="19" fillId="11" borderId="0" applyNumberFormat="0" applyBorder="0" applyAlignment="0" applyProtection="0"/>
    <xf numFmtId="196" fontId="19" fillId="12" borderId="0" applyNumberFormat="0" applyBorder="0" applyAlignment="0" applyProtection="0"/>
    <xf numFmtId="196" fontId="19" fillId="4" borderId="0" applyNumberFormat="0" applyBorder="0" applyAlignment="0" applyProtection="0"/>
    <xf numFmtId="196" fontId="19" fillId="8" borderId="0" applyNumberFormat="0" applyBorder="0" applyAlignment="0" applyProtection="0"/>
    <xf numFmtId="196" fontId="19" fillId="11" borderId="0" applyNumberFormat="0" applyBorder="0" applyAlignment="0" applyProtection="0"/>
    <xf numFmtId="196" fontId="19" fillId="13" borderId="0" applyNumberFormat="0" applyBorder="0" applyAlignment="0" applyProtection="0"/>
    <xf numFmtId="196" fontId="21" fillId="14" borderId="0" applyNumberFormat="0" applyBorder="0" applyAlignment="0" applyProtection="0"/>
    <xf numFmtId="196" fontId="21" fillId="12" borderId="0" applyNumberFormat="0" applyBorder="0" applyAlignment="0" applyProtection="0"/>
    <xf numFmtId="196" fontId="21" fillId="4" borderId="0" applyNumberFormat="0" applyBorder="0" applyAlignment="0" applyProtection="0"/>
    <xf numFmtId="196" fontId="21" fillId="16" borderId="0" applyNumberFormat="0" applyBorder="0" applyAlignment="0" applyProtection="0"/>
    <xf numFmtId="196" fontId="21" fillId="15" borderId="0" applyNumberFormat="0" applyBorder="0" applyAlignment="0" applyProtection="0"/>
    <xf numFmtId="196" fontId="21" fillId="18" borderId="0" applyNumberFormat="0" applyBorder="0" applyAlignment="0" applyProtection="0"/>
    <xf numFmtId="196" fontId="21" fillId="19" borderId="0" applyNumberFormat="0" applyBorder="0" applyAlignment="0" applyProtection="0"/>
    <xf numFmtId="196" fontId="21" fillId="20" borderId="0" applyNumberFormat="0" applyBorder="0" applyAlignment="0" applyProtection="0"/>
    <xf numFmtId="196" fontId="21" fillId="21" borderId="0" applyNumberFormat="0" applyBorder="0" applyAlignment="0" applyProtection="0"/>
    <xf numFmtId="196" fontId="21" fillId="16" borderId="0" applyNumberFormat="0" applyBorder="0" applyAlignment="0" applyProtection="0"/>
    <xf numFmtId="196" fontId="21" fillId="15" borderId="0" applyNumberFormat="0" applyBorder="0" applyAlignment="0" applyProtection="0"/>
    <xf numFmtId="196" fontId="21" fillId="23" borderId="0" applyNumberFormat="0" applyBorder="0" applyAlignment="0" applyProtection="0"/>
    <xf numFmtId="196" fontId="26" fillId="5" borderId="0" applyNumberFormat="0" applyBorder="0" applyAlignment="0" applyProtection="0"/>
    <xf numFmtId="196" fontId="27" fillId="5" borderId="0" applyNumberFormat="0" applyBorder="0" applyAlignment="0" applyProtection="0"/>
    <xf numFmtId="196" fontId="29" fillId="17" borderId="19" applyNumberFormat="0" applyAlignment="0" applyProtection="0"/>
    <xf numFmtId="196" fontId="31" fillId="28" borderId="20" applyNumberFormat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63" fillId="0" borderId="0" applyFont="0" applyFill="0" applyBorder="0" applyAlignment="0" applyProtection="0"/>
    <xf numFmtId="196" fontId="37" fillId="0" borderId="0" applyNumberFormat="0" applyFill="0" applyBorder="0" applyAlignment="0" applyProtection="0"/>
    <xf numFmtId="196" fontId="39" fillId="7" borderId="0" applyNumberFormat="0" applyBorder="0" applyAlignment="0" applyProtection="0"/>
    <xf numFmtId="197" fontId="51" fillId="10" borderId="19" applyNumberFormat="0" applyAlignment="0" applyProtection="0"/>
    <xf numFmtId="197" fontId="22" fillId="15" borderId="0" applyNumberFormat="0" applyBorder="0" applyAlignment="0" applyProtection="0"/>
    <xf numFmtId="196" fontId="45" fillId="0" borderId="23" applyNumberFormat="0" applyFill="0" applyAlignment="0" applyProtection="0"/>
    <xf numFmtId="197" fontId="22" fillId="19" borderId="0" applyNumberFormat="0" applyBorder="0" applyAlignment="0" applyProtection="0"/>
    <xf numFmtId="196" fontId="47" fillId="0" borderId="25" applyNumberFormat="0" applyFill="0" applyAlignment="0" applyProtection="0"/>
    <xf numFmtId="196" fontId="49" fillId="0" borderId="26" applyNumberFormat="0" applyFill="0" applyAlignment="0" applyProtection="0"/>
    <xf numFmtId="197" fontId="22" fillId="20" borderId="0" applyNumberFormat="0" applyBorder="0" applyAlignment="0" applyProtection="0"/>
    <xf numFmtId="196" fontId="49" fillId="0" borderId="0" applyNumberFormat="0" applyFill="0" applyBorder="0" applyAlignment="0" applyProtection="0"/>
    <xf numFmtId="196" fontId="52" fillId="10" borderId="19" applyNumberFormat="0" applyAlignment="0" applyProtection="0"/>
    <xf numFmtId="196" fontId="56" fillId="0" borderId="31" applyNumberFormat="0" applyFill="0" applyAlignment="0" applyProtection="0"/>
    <xf numFmtId="196" fontId="59" fillId="31" borderId="0" applyNumberFormat="0" applyBorder="0" applyAlignment="0" applyProtection="0"/>
    <xf numFmtId="196" fontId="93" fillId="0" borderId="0"/>
    <xf numFmtId="196" fontId="63" fillId="0" borderId="0"/>
    <xf numFmtId="196" fontId="16" fillId="0" borderId="0"/>
    <xf numFmtId="197" fontId="27" fillId="5" borderId="0" applyNumberFormat="0" applyBorder="0" applyAlignment="0" applyProtection="0"/>
    <xf numFmtId="196" fontId="16" fillId="0" borderId="0"/>
    <xf numFmtId="196" fontId="16" fillId="0" borderId="0"/>
    <xf numFmtId="196" fontId="63" fillId="0" borderId="0"/>
    <xf numFmtId="197" fontId="16" fillId="0" borderId="0"/>
    <xf numFmtId="196" fontId="92" fillId="0" borderId="0"/>
    <xf numFmtId="196" fontId="92" fillId="0" borderId="0"/>
    <xf numFmtId="196" fontId="16" fillId="0" borderId="0"/>
    <xf numFmtId="196" fontId="16" fillId="0" borderId="0"/>
    <xf numFmtId="196" fontId="63" fillId="32" borderId="33" applyNumberFormat="0" applyFont="0" applyAlignment="0" applyProtection="0"/>
    <xf numFmtId="197" fontId="20" fillId="9" borderId="0" applyNumberFormat="0" applyBorder="0" applyAlignment="0" applyProtection="0"/>
    <xf numFmtId="196" fontId="64" fillId="17" borderId="34" applyNumberFormat="0" applyAlignment="0" applyProtection="0"/>
    <xf numFmtId="197" fontId="20" fillId="3" borderId="0" applyNumberFormat="0" applyBorder="0" applyAlignment="0" applyProtection="0"/>
    <xf numFmtId="197" fontId="20" fillId="10" borderId="0" applyNumberFormat="0" applyBorder="0" applyAlignment="0" applyProtection="0"/>
    <xf numFmtId="40" fontId="66" fillId="25" borderId="0">
      <alignment horizontal="right"/>
    </xf>
    <xf numFmtId="40" fontId="35" fillId="25" borderId="0">
      <alignment horizontal="right"/>
    </xf>
    <xf numFmtId="196" fontId="68" fillId="25" borderId="0">
      <alignment horizontal="right"/>
    </xf>
    <xf numFmtId="197" fontId="20" fillId="12" borderId="0" applyNumberFormat="0" applyBorder="0" applyAlignment="0" applyProtection="0"/>
    <xf numFmtId="196" fontId="70" fillId="25" borderId="35"/>
    <xf numFmtId="196" fontId="70" fillId="0" borderId="0" applyBorder="0">
      <alignment horizontal="centerContinuous"/>
    </xf>
    <xf numFmtId="196" fontId="72" fillId="0" borderId="0" applyBorder="0">
      <alignment horizontal="centerContinuous"/>
    </xf>
    <xf numFmtId="196" fontId="77" fillId="0" borderId="0" applyNumberFormat="0" applyFill="0" applyBorder="0" applyAlignment="0" applyProtection="0"/>
    <xf numFmtId="196" fontId="79" fillId="0" borderId="38" applyNumberFormat="0" applyFill="0" applyAlignment="0" applyProtection="0"/>
    <xf numFmtId="197" fontId="30" fillId="17" borderId="19" applyNumberFormat="0" applyAlignment="0" applyProtection="0"/>
    <xf numFmtId="196" fontId="81" fillId="0" borderId="0" applyNumberFormat="0" applyFill="0" applyBorder="0" applyAlignment="0" applyProtection="0"/>
    <xf numFmtId="197" fontId="86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97" fontId="82" fillId="0" borderId="0" applyNumberFormat="0" applyFill="0" applyBorder="0" applyAlignment="0" applyProtection="0"/>
    <xf numFmtId="197" fontId="16" fillId="32" borderId="33" applyNumberFormat="0" applyFont="0" applyAlignment="0" applyProtection="0"/>
    <xf numFmtId="197" fontId="60" fillId="31" borderId="0" applyNumberFormat="0" applyBorder="0" applyAlignment="0" applyProtection="0"/>
    <xf numFmtId="197" fontId="77" fillId="0" borderId="0" applyNumberFormat="0" applyFill="0" applyBorder="0" applyAlignment="0" applyProtection="0"/>
    <xf numFmtId="197" fontId="86" fillId="0" borderId="26" applyNumberFormat="0" applyFill="0" applyAlignment="0" applyProtection="0"/>
    <xf numFmtId="197" fontId="65" fillId="17" borderId="34" applyNumberFormat="0" applyAlignment="0" applyProtection="0"/>
    <xf numFmtId="197" fontId="84" fillId="0" borderId="23" applyNumberFormat="0" applyFill="0" applyAlignment="0" applyProtection="0"/>
    <xf numFmtId="197" fontId="22" fillId="12" borderId="0" applyNumberFormat="0" applyBorder="0" applyAlignment="0" applyProtection="0"/>
    <xf numFmtId="197" fontId="22" fillId="15" borderId="0" applyNumberFormat="0" applyBorder="0" applyAlignment="0" applyProtection="0"/>
    <xf numFmtId="197" fontId="22" fillId="21" borderId="0" applyNumberFormat="0" applyBorder="0" applyAlignment="0" applyProtection="0"/>
    <xf numFmtId="197" fontId="22" fillId="16" borderId="0" applyNumberFormat="0" applyBorder="0" applyAlignment="0" applyProtection="0"/>
    <xf numFmtId="197" fontId="22" fillId="16" borderId="0" applyNumberFormat="0" applyBorder="0" applyAlignment="0" applyProtection="0"/>
    <xf numFmtId="197" fontId="20" fillId="13" borderId="0" applyNumberFormat="0" applyBorder="0" applyAlignment="0" applyProtection="0"/>
    <xf numFmtId="197" fontId="20" fillId="4" borderId="0" applyNumberFormat="0" applyBorder="0" applyAlignment="0" applyProtection="0"/>
    <xf numFmtId="197" fontId="22" fillId="14" borderId="0" applyNumberFormat="0" applyBorder="0" applyAlignment="0" applyProtection="0"/>
    <xf numFmtId="197" fontId="20" fillId="8" borderId="0" applyNumberFormat="0" applyBorder="0" applyAlignment="0" applyProtection="0"/>
    <xf numFmtId="197" fontId="20" fillId="8" borderId="0" applyNumberFormat="0" applyBorder="0" applyAlignment="0" applyProtection="0"/>
    <xf numFmtId="197" fontId="20" fillId="11" borderId="0" applyNumberFormat="0" applyBorder="0" applyAlignment="0" applyProtection="0"/>
    <xf numFmtId="197" fontId="20" fillId="7" borderId="0" applyNumberFormat="0" applyBorder="0" applyAlignment="0" applyProtection="0"/>
    <xf numFmtId="197" fontId="87" fillId="0" borderId="0"/>
    <xf numFmtId="197" fontId="57" fillId="0" borderId="31" applyNumberFormat="0" applyFill="0" applyAlignment="0" applyProtection="0"/>
    <xf numFmtId="197" fontId="85" fillId="0" borderId="25" applyNumberFormat="0" applyFill="0" applyAlignment="0" applyProtection="0"/>
    <xf numFmtId="197" fontId="38" fillId="0" borderId="0" applyNumberFormat="0" applyFill="0" applyBorder="0" applyAlignment="0" applyProtection="0"/>
    <xf numFmtId="197" fontId="40" fillId="7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1" fillId="0" borderId="0"/>
    <xf numFmtId="0" fontId="51" fillId="10" borderId="19" applyNumberFormat="0" applyAlignment="0" applyProtection="0"/>
    <xf numFmtId="9" fontId="16" fillId="0" borderId="0" applyFont="0" applyFill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0" fontId="51" fillId="10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16" fillId="0" borderId="0" applyFont="0" applyFill="0" applyBorder="0" applyAlignment="0" applyProtection="0"/>
    <xf numFmtId="0" fontId="51" fillId="10" borderId="19" applyNumberFormat="0" applyAlignment="0" applyProtection="0"/>
    <xf numFmtId="0" fontId="51" fillId="10" borderId="19" applyNumberFormat="0" applyAlignment="0" applyProtection="0"/>
    <xf numFmtId="0" fontId="3" fillId="0" borderId="0"/>
    <xf numFmtId="0" fontId="2" fillId="0" borderId="0"/>
    <xf numFmtId="43" fontId="16" fillId="0" borderId="0" applyNumberFormat="0" applyFont="0" applyFill="0" applyBorder="0" applyAlignment="0" applyProtection="0"/>
    <xf numFmtId="44" fontId="16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02" fillId="0" borderId="42" applyNumberFormat="0" applyFill="0" applyProtection="0">
      <alignment horizontal="center" vertical="center"/>
    </xf>
    <xf numFmtId="3" fontId="103" fillId="0" borderId="43" applyAlignment="0" applyProtection="0"/>
    <xf numFmtId="3" fontId="103" fillId="0" borderId="43" applyAlignment="0" applyProtection="0"/>
    <xf numFmtId="3" fontId="103" fillId="0" borderId="43" applyAlignment="0" applyProtection="0"/>
    <xf numFmtId="3" fontId="103" fillId="0" borderId="43" applyAlignment="0" applyProtection="0"/>
    <xf numFmtId="3" fontId="103" fillId="0" borderId="43" applyAlignment="0" applyProtection="0"/>
    <xf numFmtId="3" fontId="103" fillId="0" borderId="43" applyAlignment="0" applyProtection="0"/>
    <xf numFmtId="3" fontId="103" fillId="0" borderId="43" applyAlignment="0" applyProtection="0"/>
    <xf numFmtId="3" fontId="103" fillId="0" borderId="43" applyAlignment="0" applyProtection="0"/>
    <xf numFmtId="3" fontId="102" fillId="0" borderId="42" applyAlignment="0" applyProtection="0"/>
    <xf numFmtId="0" fontId="102" fillId="0" borderId="44" applyNumberFormat="0" applyAlignment="0" applyProtection="0"/>
    <xf numFmtId="3" fontId="102" fillId="0" borderId="42" applyAlignment="0" applyProtection="0"/>
    <xf numFmtId="0" fontId="102" fillId="0" borderId="42" applyNumberFormat="0" applyAlignment="0" applyProtection="0"/>
    <xf numFmtId="0" fontId="102" fillId="0" borderId="44" applyNumberFormat="0" applyAlignment="0" applyProtection="0"/>
    <xf numFmtId="0" fontId="102" fillId="0" borderId="42" applyNumberFormat="0" applyAlignment="0" applyProtection="0"/>
    <xf numFmtId="0" fontId="102" fillId="0" borderId="42" applyNumberFormat="0" applyAlignment="0" applyProtection="0"/>
    <xf numFmtId="0" fontId="102" fillId="0" borderId="42" applyNumberFormat="0" applyFill="0" applyAlignment="0" applyProtection="0"/>
    <xf numFmtId="3" fontId="103" fillId="0" borderId="0" applyFill="0" applyBorder="0" applyAlignment="0" applyProtection="0"/>
    <xf numFmtId="3" fontId="103" fillId="0" borderId="0" applyFill="0" applyAlignment="0" applyProtection="0"/>
    <xf numFmtId="3" fontId="103" fillId="0" borderId="0" applyFill="0" applyAlignment="0" applyProtection="0"/>
    <xf numFmtId="3" fontId="103" fillId="0" borderId="0" applyFill="0" applyAlignment="0" applyProtection="0"/>
    <xf numFmtId="3" fontId="103" fillId="0" borderId="0" applyFill="0" applyAlignment="0" applyProtection="0"/>
    <xf numFmtId="3" fontId="103" fillId="0" borderId="43" applyFill="0" applyAlignment="0" applyProtection="0"/>
    <xf numFmtId="3" fontId="103" fillId="0" borderId="43" applyFill="0" applyAlignment="0" applyProtection="0"/>
    <xf numFmtId="3" fontId="103" fillId="0" borderId="43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164" fontId="104" fillId="0" borderId="45">
      <alignment horizontal="center" vertical="center"/>
    </xf>
    <xf numFmtId="0" fontId="103" fillId="0" borderId="43">
      <alignment horizontal="right" vertical="center"/>
    </xf>
    <xf numFmtId="3" fontId="103" fillId="37" borderId="43">
      <alignment horizontal="center" vertical="center"/>
    </xf>
    <xf numFmtId="0" fontId="103" fillId="37" borderId="43">
      <alignment horizontal="right" vertical="center"/>
    </xf>
    <xf numFmtId="0" fontId="102" fillId="0" borderId="44">
      <alignment horizontal="left" vertical="center"/>
    </xf>
    <xf numFmtId="0" fontId="102" fillId="0" borderId="42">
      <alignment horizontal="center" vertical="center"/>
    </xf>
    <xf numFmtId="0" fontId="104" fillId="0" borderId="46">
      <alignment horizontal="center" vertical="center"/>
    </xf>
    <xf numFmtId="0" fontId="103" fillId="38" borderId="43"/>
    <xf numFmtId="3" fontId="105" fillId="0" borderId="43"/>
    <xf numFmtId="3" fontId="106" fillId="0" borderId="43"/>
    <xf numFmtId="0" fontId="102" fillId="0" borderId="42">
      <alignment horizontal="left" vertical="top"/>
    </xf>
    <xf numFmtId="0" fontId="107" fillId="0" borderId="43"/>
    <xf numFmtId="0" fontId="102" fillId="0" borderId="42">
      <alignment horizontal="left" vertical="center"/>
    </xf>
    <xf numFmtId="0" fontId="103" fillId="37" borderId="47"/>
    <xf numFmtId="3" fontId="103" fillId="0" borderId="43">
      <alignment horizontal="right" vertical="center"/>
    </xf>
    <xf numFmtId="0" fontId="102" fillId="0" borderId="42">
      <alignment horizontal="right" vertical="center"/>
    </xf>
    <xf numFmtId="0" fontId="103" fillId="0" borderId="46">
      <alignment horizontal="center" vertical="center"/>
    </xf>
    <xf numFmtId="3" fontId="103" fillId="0" borderId="43"/>
    <xf numFmtId="3" fontId="103" fillId="0" borderId="43"/>
    <xf numFmtId="0" fontId="103" fillId="0" borderId="46">
      <alignment horizontal="center" vertical="center" wrapText="1"/>
    </xf>
    <xf numFmtId="0" fontId="108" fillId="0" borderId="46">
      <alignment horizontal="left" vertical="center" indent="1"/>
    </xf>
    <xf numFmtId="0" fontId="109" fillId="0" borderId="43"/>
    <xf numFmtId="0" fontId="102" fillId="0" borderId="44">
      <alignment horizontal="left" vertical="center"/>
    </xf>
    <xf numFmtId="3" fontId="103" fillId="0" borderId="43">
      <alignment horizontal="center" vertical="center"/>
    </xf>
    <xf numFmtId="0" fontId="102" fillId="0" borderId="42">
      <alignment horizontal="center" vertical="center"/>
    </xf>
    <xf numFmtId="0" fontId="102" fillId="0" borderId="42">
      <alignment horizontal="center" vertical="center"/>
    </xf>
    <xf numFmtId="0" fontId="102" fillId="0" borderId="44">
      <alignment horizontal="left" vertical="center"/>
    </xf>
    <xf numFmtId="0" fontId="102" fillId="0" borderId="44">
      <alignment horizontal="left" vertical="center"/>
    </xf>
    <xf numFmtId="0" fontId="110" fillId="0" borderId="43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96" fontId="6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10" fontId="0" fillId="0" borderId="0" xfId="3" applyNumberFormat="1" applyFont="1"/>
    <xf numFmtId="164" fontId="7" fillId="0" borderId="0" xfId="1" applyNumberFormat="1" applyFont="1"/>
    <xf numFmtId="165" fontId="0" fillId="0" borderId="0" xfId="3" applyNumberFormat="1" applyFont="1"/>
    <xf numFmtId="166" fontId="7" fillId="0" borderId="0" xfId="2" applyNumberFormat="1" applyFont="1"/>
    <xf numFmtId="44" fontId="7" fillId="0" borderId="0" xfId="2" applyFont="1"/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3" xfId="0" applyBorder="1"/>
    <xf numFmtId="0" fontId="11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3" applyFont="1"/>
    <xf numFmtId="10" fontId="0" fillId="0" borderId="0" xfId="0" applyNumberFormat="1"/>
    <xf numFmtId="10" fontId="0" fillId="0" borderId="0" xfId="3" applyNumberFormat="1" applyFont="1" applyFill="1"/>
    <xf numFmtId="10" fontId="11" fillId="0" borderId="0" xfId="3" applyNumberFormat="1" applyFont="1"/>
    <xf numFmtId="10" fontId="11" fillId="0" borderId="0" xfId="0" applyNumberFormat="1" applyFont="1"/>
    <xf numFmtId="0" fontId="14" fillId="0" borderId="0" xfId="4" applyFont="1" applyAlignment="1">
      <alignment horizontal="centerContinuous"/>
    </xf>
    <xf numFmtId="0" fontId="15" fillId="0" borderId="0" xfId="4" applyFont="1" applyAlignment="1">
      <alignment horizontal="centerContinuous"/>
    </xf>
    <xf numFmtId="0" fontId="15" fillId="0" borderId="0" xfId="4" applyFont="1"/>
    <xf numFmtId="0" fontId="17" fillId="0" borderId="0" xfId="5" applyFont="1"/>
    <xf numFmtId="0" fontId="15" fillId="0" borderId="6" xfId="4" applyFont="1" applyBorder="1" applyAlignment="1">
      <alignment horizontal="center"/>
    </xf>
    <xf numFmtId="0" fontId="18" fillId="0" borderId="7" xfId="4" applyFont="1" applyBorder="1" applyAlignment="1">
      <alignment horizontal="center"/>
    </xf>
    <xf numFmtId="0" fontId="18" fillId="0" borderId="8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6" fillId="0" borderId="9" xfId="5" applyBorder="1"/>
    <xf numFmtId="168" fontId="15" fillId="0" borderId="10" xfId="4" applyNumberFormat="1" applyFont="1" applyBorder="1"/>
    <xf numFmtId="168" fontId="15" fillId="0" borderId="11" xfId="4" applyNumberFormat="1" applyFont="1" applyBorder="1"/>
    <xf numFmtId="168" fontId="15" fillId="0" borderId="12" xfId="4" applyNumberFormat="1" applyFont="1" applyBorder="1"/>
    <xf numFmtId="168" fontId="15" fillId="0" borderId="13" xfId="4" applyNumberFormat="1" applyFont="1" applyBorder="1"/>
    <xf numFmtId="168" fontId="15" fillId="0" borderId="4" xfId="4" applyNumberFormat="1" applyFont="1" applyBorder="1"/>
    <xf numFmtId="168" fontId="15" fillId="0" borderId="14" xfId="4" applyNumberFormat="1" applyFont="1" applyBorder="1"/>
    <xf numFmtId="168" fontId="15" fillId="0" borderId="0" xfId="4" applyNumberFormat="1" applyFont="1"/>
    <xf numFmtId="0" fontId="16" fillId="2" borderId="9" xfId="5" applyFill="1" applyBorder="1"/>
    <xf numFmtId="168" fontId="15" fillId="0" borderId="15" xfId="4" applyNumberFormat="1" applyFont="1" applyBorder="1"/>
    <xf numFmtId="168" fontId="15" fillId="0" borderId="16" xfId="4" applyNumberFormat="1" applyFont="1" applyBorder="1"/>
    <xf numFmtId="0" fontId="16" fillId="0" borderId="17" xfId="5" applyBorder="1"/>
    <xf numFmtId="169" fontId="15" fillId="0" borderId="0" xfId="6" applyNumberFormat="1" applyFont="1" applyFill="1"/>
    <xf numFmtId="169" fontId="15" fillId="0" borderId="0" xfId="6" applyNumberFormat="1" applyFont="1"/>
    <xf numFmtId="169" fontId="15" fillId="0" borderId="3" xfId="6" applyNumberFormat="1" applyFont="1" applyFill="1" applyBorder="1"/>
    <xf numFmtId="169" fontId="15" fillId="0" borderId="3" xfId="6" applyNumberFormat="1" applyFont="1" applyBorder="1"/>
    <xf numFmtId="0" fontId="18" fillId="0" borderId="0" xfId="4" applyFont="1"/>
    <xf numFmtId="10" fontId="15" fillId="0" borderId="0" xfId="7" applyNumberFormat="1" applyFont="1"/>
    <xf numFmtId="169" fontId="15" fillId="0" borderId="18" xfId="6" applyNumberFormat="1" applyFont="1" applyFill="1" applyBorder="1"/>
    <xf numFmtId="10" fontId="15" fillId="0" borderId="18" xfId="7" applyNumberFormat="1" applyFont="1" applyBorder="1"/>
    <xf numFmtId="44" fontId="12" fillId="0" borderId="0" xfId="2" applyFont="1" applyFill="1"/>
    <xf numFmtId="166" fontId="8" fillId="0" borderId="2" xfId="2" applyNumberFormat="1" applyFont="1" applyFill="1" applyBorder="1"/>
    <xf numFmtId="0" fontId="98" fillId="0" borderId="0" xfId="0" applyFont="1"/>
    <xf numFmtId="0" fontId="3" fillId="0" borderId="0" xfId="0" applyFont="1"/>
    <xf numFmtId="43" fontId="98" fillId="0" borderId="0" xfId="0" applyNumberFormat="1" applyFont="1"/>
    <xf numFmtId="0" fontId="111" fillId="0" borderId="0" xfId="0" applyFont="1"/>
    <xf numFmtId="164" fontId="112" fillId="0" borderId="0" xfId="1" applyNumberFormat="1" applyFont="1" applyFill="1"/>
    <xf numFmtId="0" fontId="8" fillId="0" borderId="0" xfId="0" applyFont="1" applyAlignment="1">
      <alignment horizontal="right"/>
    </xf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0" fontId="113" fillId="0" borderId="0" xfId="0" applyFont="1"/>
    <xf numFmtId="0" fontId="99" fillId="0" borderId="0" xfId="0" applyFont="1"/>
    <xf numFmtId="0" fontId="114" fillId="36" borderId="0" xfId="0" quotePrefix="1" applyFont="1" applyFill="1" applyAlignment="1">
      <alignment horizontal="center"/>
    </xf>
    <xf numFmtId="0" fontId="115" fillId="0" borderId="0" xfId="0" applyFont="1" applyAlignment="1">
      <alignment horizontal="center"/>
    </xf>
    <xf numFmtId="0" fontId="113" fillId="0" borderId="0" xfId="0" applyFont="1" applyAlignment="1">
      <alignment vertical="center" wrapText="1"/>
    </xf>
    <xf numFmtId="0" fontId="113" fillId="0" borderId="0" xfId="0" applyFont="1" applyAlignment="1">
      <alignment wrapText="1"/>
    </xf>
    <xf numFmtId="43" fontId="113" fillId="0" borderId="0" xfId="75" applyFont="1" applyFill="1" applyBorder="1"/>
    <xf numFmtId="195" fontId="113" fillId="0" borderId="18" xfId="0" applyNumberFormat="1" applyFont="1" applyBorder="1" applyAlignment="1">
      <alignment vertical="center"/>
    </xf>
    <xf numFmtId="43" fontId="113" fillId="0" borderId="0" xfId="0" applyNumberFormat="1" applyFont="1"/>
    <xf numFmtId="10" fontId="113" fillId="0" borderId="0" xfId="75" applyNumberFormat="1" applyFont="1" applyFill="1" applyBorder="1"/>
    <xf numFmtId="10" fontId="8" fillId="0" borderId="28" xfId="3" applyNumberFormat="1" applyFont="1" applyFill="1" applyBorder="1"/>
    <xf numFmtId="0" fontId="98" fillId="0" borderId="0" xfId="0" applyFont="1" applyAlignment="1">
      <alignment horizontal="center"/>
    </xf>
    <xf numFmtId="0" fontId="116" fillId="0" borderId="0" xfId="0" applyFont="1"/>
    <xf numFmtId="0" fontId="114" fillId="0" borderId="0" xfId="0" applyFont="1" applyAlignment="1">
      <alignment horizontal="center"/>
    </xf>
    <xf numFmtId="43" fontId="113" fillId="0" borderId="0" xfId="75" applyFont="1"/>
    <xf numFmtId="0" fontId="98" fillId="0" borderId="0" xfId="1106" applyFont="1" applyAlignment="1">
      <alignment horizontal="left" indent="4"/>
    </xf>
    <xf numFmtId="164" fontId="113" fillId="0" borderId="0" xfId="75" applyNumberFormat="1" applyFont="1"/>
    <xf numFmtId="164" fontId="113" fillId="36" borderId="0" xfId="75" applyNumberFormat="1" applyFont="1" applyFill="1"/>
    <xf numFmtId="0" fontId="98" fillId="0" borderId="0" xfId="1111" applyFont="1" applyAlignment="1">
      <alignment horizontal="left" indent="4"/>
    </xf>
    <xf numFmtId="164" fontId="113" fillId="0" borderId="0" xfId="75" applyNumberFormat="1" applyFont="1" applyFill="1"/>
    <xf numFmtId="0" fontId="98" fillId="0" borderId="0" xfId="0" applyFont="1" applyAlignment="1">
      <alignment wrapText="1"/>
    </xf>
    <xf numFmtId="10" fontId="98" fillId="0" borderId="0" xfId="3" applyNumberFormat="1" applyFont="1"/>
    <xf numFmtId="0" fontId="113" fillId="0" borderId="0" xfId="0" applyFont="1" applyAlignment="1">
      <alignment horizontal="right"/>
    </xf>
    <xf numFmtId="164" fontId="113" fillId="0" borderId="18" xfId="75" applyNumberFormat="1" applyFont="1" applyBorder="1"/>
    <xf numFmtId="164" fontId="113" fillId="0" borderId="0" xfId="75" applyNumberFormat="1" applyFont="1" applyBorder="1"/>
    <xf numFmtId="10" fontId="99" fillId="0" borderId="41" xfId="3" applyNumberFormat="1" applyFont="1" applyFill="1" applyBorder="1"/>
    <xf numFmtId="10" fontId="99" fillId="0" borderId="0" xfId="3" applyNumberFormat="1" applyFont="1" applyFill="1" applyBorder="1"/>
    <xf numFmtId="164" fontId="98" fillId="0" borderId="0" xfId="0" applyNumberFormat="1" applyFont="1"/>
    <xf numFmtId="0" fontId="98" fillId="0" borderId="0" xfId="1066" applyFont="1"/>
    <xf numFmtId="0" fontId="98" fillId="0" borderId="0" xfId="1066" quotePrefix="1" applyFont="1"/>
    <xf numFmtId="43" fontId="113" fillId="0" borderId="0" xfId="375" applyNumberFormat="1" applyFont="1"/>
    <xf numFmtId="165" fontId="98" fillId="36" borderId="3" xfId="767" applyNumberFormat="1" applyFont="1" applyFill="1" applyBorder="1"/>
    <xf numFmtId="164" fontId="98" fillId="0" borderId="0" xfId="971" applyNumberFormat="1" applyFont="1" applyBorder="1"/>
    <xf numFmtId="164" fontId="98" fillId="36" borderId="0" xfId="971" applyNumberFormat="1" applyFont="1" applyFill="1" applyBorder="1"/>
    <xf numFmtId="164" fontId="98" fillId="0" borderId="0" xfId="1066" applyNumberFormat="1" applyFont="1"/>
    <xf numFmtId="164" fontId="98" fillId="0" borderId="18" xfId="1066" applyNumberFormat="1" applyFont="1" applyBorder="1"/>
    <xf numFmtId="164" fontId="117" fillId="0" borderId="0" xfId="1066" applyNumberFormat="1" applyFont="1"/>
    <xf numFmtId="10" fontId="98" fillId="0" borderId="28" xfId="767" applyNumberFormat="1" applyFont="1" applyBorder="1"/>
    <xf numFmtId="10" fontId="111" fillId="0" borderId="0" xfId="3" applyNumberFormat="1" applyFont="1" applyFill="1"/>
    <xf numFmtId="10" fontId="111" fillId="0" borderId="0" xfId="0" applyNumberFormat="1" applyFont="1"/>
    <xf numFmtId="0" fontId="1" fillId="0" borderId="0" xfId="0" applyFont="1" applyAlignment="1">
      <alignment horizontal="right"/>
    </xf>
    <xf numFmtId="0" fontId="8" fillId="0" borderId="0" xfId="0" applyFont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3"/>
    </xf>
    <xf numFmtId="166" fontId="98" fillId="0" borderId="0" xfId="2" applyNumberFormat="1" applyFont="1" applyFill="1"/>
    <xf numFmtId="0" fontId="8" fillId="0" borderId="1" xfId="0" applyFont="1" applyBorder="1" applyAlignment="1">
      <alignment horizontal="right"/>
    </xf>
    <xf numFmtId="166" fontId="98" fillId="0" borderId="3" xfId="2" applyNumberFormat="1" applyFont="1" applyFill="1" applyBorder="1"/>
    <xf numFmtId="0" fontId="98" fillId="0" borderId="0" xfId="0" applyFont="1" applyAlignment="1">
      <alignment horizontal="left" indent="4"/>
    </xf>
    <xf numFmtId="0" fontId="98" fillId="0" borderId="0" xfId="0" applyFont="1" applyAlignment="1">
      <alignment horizontal="right"/>
    </xf>
    <xf numFmtId="164" fontId="98" fillId="0" borderId="0" xfId="1" applyNumberFormat="1" applyFont="1" applyFill="1"/>
    <xf numFmtId="0" fontId="8" fillId="0" borderId="48" xfId="0" applyFont="1" applyBorder="1" applyAlignment="1">
      <alignment horizontal="right"/>
    </xf>
    <xf numFmtId="166" fontId="8" fillId="0" borderId="49" xfId="2" applyNumberFormat="1" applyFont="1" applyFill="1" applyBorder="1"/>
    <xf numFmtId="164" fontId="98" fillId="0" borderId="41" xfId="1" applyNumberFormat="1" applyFont="1" applyFill="1" applyBorder="1"/>
    <xf numFmtId="166" fontId="98" fillId="0" borderId="0" xfId="2" applyNumberFormat="1" applyFont="1" applyFill="1" applyBorder="1"/>
    <xf numFmtId="0" fontId="1" fillId="0" borderId="3" xfId="0" applyFont="1" applyBorder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1" fillId="0" borderId="0" xfId="1" applyNumberFormat="1" applyFont="1" applyFill="1"/>
    <xf numFmtId="10" fontId="1" fillId="0" borderId="0" xfId="3" applyNumberFormat="1" applyFont="1" applyFill="1"/>
    <xf numFmtId="0" fontId="1" fillId="0" borderId="0" xfId="0" applyFont="1" applyAlignment="1">
      <alignment horizontal="center"/>
    </xf>
    <xf numFmtId="10" fontId="1" fillId="0" borderId="0" xfId="0" applyNumberFormat="1" applyFont="1"/>
    <xf numFmtId="44" fontId="1" fillId="0" borderId="0" xfId="2" applyFont="1" applyFill="1"/>
    <xf numFmtId="9" fontId="1" fillId="0" borderId="0" xfId="3" applyFont="1" applyFill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98" fillId="0" borderId="40" xfId="0" applyFont="1" applyBorder="1" applyAlignment="1">
      <alignment horizontal="right" wrapText="1"/>
    </xf>
    <xf numFmtId="0" fontId="118" fillId="0" borderId="0" xfId="0" applyFont="1" applyAlignment="1">
      <alignment horizontal="right"/>
    </xf>
  </cellXfs>
  <cellStyles count="1215">
    <cellStyle name="20% - Accent1 2" xfId="8" xr:uid="{00000000-0005-0000-0000-000000000000}"/>
    <cellStyle name="20% - Accent1 2 2" xfId="820" xr:uid="{00000000-0005-0000-0000-000001000000}"/>
    <cellStyle name="20% - Accent1 2 3" xfId="455" xr:uid="{00000000-0005-0000-0000-000002000000}"/>
    <cellStyle name="20% - Accent1 2 4" xfId="381" xr:uid="{00000000-0005-0000-0000-000003000000}"/>
    <cellStyle name="20% - Accent1 3" xfId="9" xr:uid="{00000000-0005-0000-0000-000004000000}"/>
    <cellStyle name="20% - Accent1 3 2" xfId="821" xr:uid="{00000000-0005-0000-0000-000005000000}"/>
    <cellStyle name="20% - Accent1 3 3" xfId="456" xr:uid="{00000000-0005-0000-0000-000006000000}"/>
    <cellStyle name="20% - Accent1 4" xfId="637" xr:uid="{00000000-0005-0000-0000-000007000000}"/>
    <cellStyle name="20% - Accent1 4 2" xfId="987" xr:uid="{00000000-0005-0000-0000-000008000000}"/>
    <cellStyle name="20% - Accent1 5" xfId="770" xr:uid="{00000000-0005-0000-0000-000009000000}"/>
    <cellStyle name="20% - Accent1 6" xfId="1052" xr:uid="{00000000-0005-0000-0000-00000A000000}"/>
    <cellStyle name="20% - Accent1 7" xfId="454" xr:uid="{00000000-0005-0000-0000-00000B000000}"/>
    <cellStyle name="20% - Accent1 8" xfId="294" xr:uid="{00000000-0005-0000-0000-00000C000000}"/>
    <cellStyle name="20% - Accent2 2" xfId="10" xr:uid="{00000000-0005-0000-0000-00000D000000}"/>
    <cellStyle name="20% - Accent2 2 2" xfId="822" xr:uid="{00000000-0005-0000-0000-00000E000000}"/>
    <cellStyle name="20% - Accent2 2 3" xfId="458" xr:uid="{00000000-0005-0000-0000-00000F000000}"/>
    <cellStyle name="20% - Accent2 2 4" xfId="382" xr:uid="{00000000-0005-0000-0000-000010000000}"/>
    <cellStyle name="20% - Accent2 3" xfId="11" xr:uid="{00000000-0005-0000-0000-000011000000}"/>
    <cellStyle name="20% - Accent2 3 2" xfId="823" xr:uid="{00000000-0005-0000-0000-000012000000}"/>
    <cellStyle name="20% - Accent2 3 3" xfId="459" xr:uid="{00000000-0005-0000-0000-000013000000}"/>
    <cellStyle name="20% - Accent2 4" xfId="638" xr:uid="{00000000-0005-0000-0000-000014000000}"/>
    <cellStyle name="20% - Accent2 4 2" xfId="988" xr:uid="{00000000-0005-0000-0000-000015000000}"/>
    <cellStyle name="20% - Accent2 5" xfId="771" xr:uid="{00000000-0005-0000-0000-000016000000}"/>
    <cellStyle name="20% - Accent2 6" xfId="981" xr:uid="{00000000-0005-0000-0000-000017000000}"/>
    <cellStyle name="20% - Accent2 7" xfId="457" xr:uid="{00000000-0005-0000-0000-000018000000}"/>
    <cellStyle name="20% - Accent2 8" xfId="295" xr:uid="{00000000-0005-0000-0000-000019000000}"/>
    <cellStyle name="20% - Accent3 2" xfId="12" xr:uid="{00000000-0005-0000-0000-00001A000000}"/>
    <cellStyle name="20% - Accent3 2 2" xfId="824" xr:uid="{00000000-0005-0000-0000-00001B000000}"/>
    <cellStyle name="20% - Accent3 2 3" xfId="461" xr:uid="{00000000-0005-0000-0000-00001C000000}"/>
    <cellStyle name="20% - Accent3 2 4" xfId="383" xr:uid="{00000000-0005-0000-0000-00001D000000}"/>
    <cellStyle name="20% - Accent3 3" xfId="13" xr:uid="{00000000-0005-0000-0000-00001E000000}"/>
    <cellStyle name="20% - Accent3 3 2" xfId="825" xr:uid="{00000000-0005-0000-0000-00001F000000}"/>
    <cellStyle name="20% - Accent3 3 3" xfId="462" xr:uid="{00000000-0005-0000-0000-000020000000}"/>
    <cellStyle name="20% - Accent3 4" xfId="639" xr:uid="{00000000-0005-0000-0000-000021000000}"/>
    <cellStyle name="20% - Accent3 4 2" xfId="989" xr:uid="{00000000-0005-0000-0000-000022000000}"/>
    <cellStyle name="20% - Accent3 5" xfId="772" xr:uid="{00000000-0005-0000-0000-000023000000}"/>
    <cellStyle name="20% - Accent3 6" xfId="1086" xr:uid="{00000000-0005-0000-0000-000024000000}"/>
    <cellStyle name="20% - Accent3 7" xfId="460" xr:uid="{00000000-0005-0000-0000-000025000000}"/>
    <cellStyle name="20% - Accent3 8" xfId="296" xr:uid="{00000000-0005-0000-0000-000026000000}"/>
    <cellStyle name="20% - Accent4 2" xfId="14" xr:uid="{00000000-0005-0000-0000-000027000000}"/>
    <cellStyle name="20% - Accent4 2 2" xfId="826" xr:uid="{00000000-0005-0000-0000-000028000000}"/>
    <cellStyle name="20% - Accent4 2 3" xfId="464" xr:uid="{00000000-0005-0000-0000-000029000000}"/>
    <cellStyle name="20% - Accent4 2 4" xfId="384" xr:uid="{00000000-0005-0000-0000-00002A000000}"/>
    <cellStyle name="20% - Accent4 3" xfId="15" xr:uid="{00000000-0005-0000-0000-00002B000000}"/>
    <cellStyle name="20% - Accent4 3 2" xfId="827" xr:uid="{00000000-0005-0000-0000-00002C000000}"/>
    <cellStyle name="20% - Accent4 3 3" xfId="465" xr:uid="{00000000-0005-0000-0000-00002D000000}"/>
    <cellStyle name="20% - Accent4 4" xfId="640" xr:uid="{00000000-0005-0000-0000-00002E000000}"/>
    <cellStyle name="20% - Accent4 4 2" xfId="990" xr:uid="{00000000-0005-0000-0000-00002F000000}"/>
    <cellStyle name="20% - Accent4 5" xfId="773" xr:uid="{00000000-0005-0000-0000-000030000000}"/>
    <cellStyle name="20% - Accent4 6" xfId="1083" xr:uid="{00000000-0005-0000-0000-000031000000}"/>
    <cellStyle name="20% - Accent4 7" xfId="463" xr:uid="{00000000-0005-0000-0000-000032000000}"/>
    <cellStyle name="20% - Accent4 8" xfId="297" xr:uid="{00000000-0005-0000-0000-000033000000}"/>
    <cellStyle name="20% - Accent5 2" xfId="16" xr:uid="{00000000-0005-0000-0000-000034000000}"/>
    <cellStyle name="20% - Accent5 2 2" xfId="828" xr:uid="{00000000-0005-0000-0000-000035000000}"/>
    <cellStyle name="20% - Accent5 2 3" xfId="467" xr:uid="{00000000-0005-0000-0000-000036000000}"/>
    <cellStyle name="20% - Accent5 2 4" xfId="385" xr:uid="{00000000-0005-0000-0000-000037000000}"/>
    <cellStyle name="20% - Accent5 3" xfId="17" xr:uid="{00000000-0005-0000-0000-000038000000}"/>
    <cellStyle name="20% - Accent5 3 2" xfId="468" xr:uid="{00000000-0005-0000-0000-000039000000}"/>
    <cellStyle name="20% - Accent5 4" xfId="641" xr:uid="{00000000-0005-0000-0000-00003A000000}"/>
    <cellStyle name="20% - Accent5 4 2" xfId="991" xr:uid="{00000000-0005-0000-0000-00003B000000}"/>
    <cellStyle name="20% - Accent5 5" xfId="774" xr:uid="{00000000-0005-0000-0000-00003C000000}"/>
    <cellStyle name="20% - Accent5 6" xfId="1050" xr:uid="{00000000-0005-0000-0000-00003D000000}"/>
    <cellStyle name="20% - Accent5 7" xfId="466" xr:uid="{00000000-0005-0000-0000-00003E000000}"/>
    <cellStyle name="20% - Accent6 2" xfId="18" xr:uid="{00000000-0005-0000-0000-00003F000000}"/>
    <cellStyle name="20% - Accent6 2 2" xfId="829" xr:uid="{00000000-0005-0000-0000-000040000000}"/>
    <cellStyle name="20% - Accent6 2 3" xfId="470" xr:uid="{00000000-0005-0000-0000-000041000000}"/>
    <cellStyle name="20% - Accent6 2 4" xfId="386" xr:uid="{00000000-0005-0000-0000-000042000000}"/>
    <cellStyle name="20% - Accent6 3" xfId="19" xr:uid="{00000000-0005-0000-0000-000043000000}"/>
    <cellStyle name="20% - Accent6 3 2" xfId="471" xr:uid="{00000000-0005-0000-0000-000044000000}"/>
    <cellStyle name="20% - Accent6 4" xfId="642" xr:uid="{00000000-0005-0000-0000-000045000000}"/>
    <cellStyle name="20% - Accent6 4 2" xfId="992" xr:uid="{00000000-0005-0000-0000-000046000000}"/>
    <cellStyle name="20% - Accent6 5" xfId="775" xr:uid="{00000000-0005-0000-0000-000047000000}"/>
    <cellStyle name="20% - Accent6 6" xfId="1053" xr:uid="{00000000-0005-0000-0000-000048000000}"/>
    <cellStyle name="20% - Accent6 7" xfId="469" xr:uid="{00000000-0005-0000-0000-000049000000}"/>
    <cellStyle name="40% - Accent1 2" xfId="20" xr:uid="{00000000-0005-0000-0000-00004A000000}"/>
    <cellStyle name="40% - Accent1 2 2" xfId="830" xr:uid="{00000000-0005-0000-0000-00004B000000}"/>
    <cellStyle name="40% - Accent1 2 3" xfId="473" xr:uid="{00000000-0005-0000-0000-00004C000000}"/>
    <cellStyle name="40% - Accent1 2 4" xfId="387" xr:uid="{00000000-0005-0000-0000-00004D000000}"/>
    <cellStyle name="40% - Accent1 3" xfId="21" xr:uid="{00000000-0005-0000-0000-00004E000000}"/>
    <cellStyle name="40% - Accent1 3 2" xfId="831" xr:uid="{00000000-0005-0000-0000-00004F000000}"/>
    <cellStyle name="40% - Accent1 3 3" xfId="474" xr:uid="{00000000-0005-0000-0000-000050000000}"/>
    <cellStyle name="40% - Accent1 4" xfId="643" xr:uid="{00000000-0005-0000-0000-000051000000}"/>
    <cellStyle name="40% - Accent1 4 2" xfId="993" xr:uid="{00000000-0005-0000-0000-000052000000}"/>
    <cellStyle name="40% - Accent1 5" xfId="776" xr:uid="{00000000-0005-0000-0000-000053000000}"/>
    <cellStyle name="40% - Accent1 6" xfId="1085" xr:uid="{00000000-0005-0000-0000-000054000000}"/>
    <cellStyle name="40% - Accent1 7" xfId="472" xr:uid="{00000000-0005-0000-0000-000055000000}"/>
    <cellStyle name="40% - Accent1 8" xfId="298" xr:uid="{00000000-0005-0000-0000-000056000000}"/>
    <cellStyle name="40% - Accent2 2" xfId="22" xr:uid="{00000000-0005-0000-0000-000057000000}"/>
    <cellStyle name="40% - Accent2 2 2" xfId="832" xr:uid="{00000000-0005-0000-0000-000058000000}"/>
    <cellStyle name="40% - Accent2 2 3" xfId="476" xr:uid="{00000000-0005-0000-0000-000059000000}"/>
    <cellStyle name="40% - Accent2 2 4" xfId="388" xr:uid="{00000000-0005-0000-0000-00005A000000}"/>
    <cellStyle name="40% - Accent2 3" xfId="23" xr:uid="{00000000-0005-0000-0000-00005B000000}"/>
    <cellStyle name="40% - Accent2 3 2" xfId="833" xr:uid="{00000000-0005-0000-0000-00005C000000}"/>
    <cellStyle name="40% - Accent2 3 3" xfId="477" xr:uid="{00000000-0005-0000-0000-00005D000000}"/>
    <cellStyle name="40% - Accent2 4" xfId="644" xr:uid="{00000000-0005-0000-0000-00005E000000}"/>
    <cellStyle name="40% - Accent2 4 2" xfId="994" xr:uid="{00000000-0005-0000-0000-00005F000000}"/>
    <cellStyle name="40% - Accent2 5" xfId="777" xr:uid="{00000000-0005-0000-0000-000060000000}"/>
    <cellStyle name="40% - Accent2 6" xfId="1057" xr:uid="{00000000-0005-0000-0000-000061000000}"/>
    <cellStyle name="40% - Accent2 7" xfId="475" xr:uid="{00000000-0005-0000-0000-000062000000}"/>
    <cellStyle name="40% - Accent2 8" xfId="299" xr:uid="{00000000-0005-0000-0000-000063000000}"/>
    <cellStyle name="40% - Accent3 2" xfId="24" xr:uid="{00000000-0005-0000-0000-000064000000}"/>
    <cellStyle name="40% - Accent3 2 2" xfId="834" xr:uid="{00000000-0005-0000-0000-000065000000}"/>
    <cellStyle name="40% - Accent3 2 3" xfId="479" xr:uid="{00000000-0005-0000-0000-000066000000}"/>
    <cellStyle name="40% - Accent3 2 4" xfId="389" xr:uid="{00000000-0005-0000-0000-000067000000}"/>
    <cellStyle name="40% - Accent3 3" xfId="25" xr:uid="{00000000-0005-0000-0000-000068000000}"/>
    <cellStyle name="40% - Accent3 3 2" xfId="835" xr:uid="{00000000-0005-0000-0000-000069000000}"/>
    <cellStyle name="40% - Accent3 3 3" xfId="480" xr:uid="{00000000-0005-0000-0000-00006A000000}"/>
    <cellStyle name="40% - Accent3 4" xfId="645" xr:uid="{00000000-0005-0000-0000-00006B000000}"/>
    <cellStyle name="40% - Accent3 4 2" xfId="995" xr:uid="{00000000-0005-0000-0000-00006C000000}"/>
    <cellStyle name="40% - Accent3 5" xfId="778" xr:uid="{00000000-0005-0000-0000-00006D000000}"/>
    <cellStyle name="40% - Accent3 6" xfId="1081" xr:uid="{00000000-0005-0000-0000-00006E000000}"/>
    <cellStyle name="40% - Accent3 7" xfId="478" xr:uid="{00000000-0005-0000-0000-00006F000000}"/>
    <cellStyle name="40% - Accent3 8" xfId="300" xr:uid="{00000000-0005-0000-0000-000070000000}"/>
    <cellStyle name="40% - Accent4 2" xfId="26" xr:uid="{00000000-0005-0000-0000-000071000000}"/>
    <cellStyle name="40% - Accent4 2 2" xfId="836" xr:uid="{00000000-0005-0000-0000-000072000000}"/>
    <cellStyle name="40% - Accent4 2 3" xfId="482" xr:uid="{00000000-0005-0000-0000-000073000000}"/>
    <cellStyle name="40% - Accent4 2 4" xfId="390" xr:uid="{00000000-0005-0000-0000-000074000000}"/>
    <cellStyle name="40% - Accent4 3" xfId="27" xr:uid="{00000000-0005-0000-0000-000075000000}"/>
    <cellStyle name="40% - Accent4 3 2" xfId="837" xr:uid="{00000000-0005-0000-0000-000076000000}"/>
    <cellStyle name="40% - Accent4 3 3" xfId="483" xr:uid="{00000000-0005-0000-0000-000077000000}"/>
    <cellStyle name="40% - Accent4 4" xfId="646" xr:uid="{00000000-0005-0000-0000-000078000000}"/>
    <cellStyle name="40% - Accent4 4 2" xfId="996" xr:uid="{00000000-0005-0000-0000-000079000000}"/>
    <cellStyle name="40% - Accent4 5" xfId="779" xr:uid="{00000000-0005-0000-0000-00007A000000}"/>
    <cellStyle name="40% - Accent4 6" xfId="1084" xr:uid="{00000000-0005-0000-0000-00007B000000}"/>
    <cellStyle name="40% - Accent4 7" xfId="481" xr:uid="{00000000-0005-0000-0000-00007C000000}"/>
    <cellStyle name="40% - Accent4 8" xfId="301" xr:uid="{00000000-0005-0000-0000-00007D000000}"/>
    <cellStyle name="40% - Accent5 2" xfId="28" xr:uid="{00000000-0005-0000-0000-00007E000000}"/>
    <cellStyle name="40% - Accent5 2 2" xfId="838" xr:uid="{00000000-0005-0000-0000-00007F000000}"/>
    <cellStyle name="40% - Accent5 2 3" xfId="485" xr:uid="{00000000-0005-0000-0000-000080000000}"/>
    <cellStyle name="40% - Accent5 2 4" xfId="391" xr:uid="{00000000-0005-0000-0000-000081000000}"/>
    <cellStyle name="40% - Accent5 3" xfId="29" xr:uid="{00000000-0005-0000-0000-000082000000}"/>
    <cellStyle name="40% - Accent5 3 2" xfId="486" xr:uid="{00000000-0005-0000-0000-000083000000}"/>
    <cellStyle name="40% - Accent5 4" xfId="647" xr:uid="{00000000-0005-0000-0000-000084000000}"/>
    <cellStyle name="40% - Accent5 4 2" xfId="997" xr:uid="{00000000-0005-0000-0000-000085000000}"/>
    <cellStyle name="40% - Accent5 5" xfId="780" xr:uid="{00000000-0005-0000-0000-000086000000}"/>
    <cellStyle name="40% - Accent5 6" xfId="976" xr:uid="{00000000-0005-0000-0000-000087000000}"/>
    <cellStyle name="40% - Accent5 7" xfId="484" xr:uid="{00000000-0005-0000-0000-000088000000}"/>
    <cellStyle name="40% - Accent6 2" xfId="30" xr:uid="{00000000-0005-0000-0000-000089000000}"/>
    <cellStyle name="40% - Accent6 2 2" xfId="839" xr:uid="{00000000-0005-0000-0000-00008A000000}"/>
    <cellStyle name="40% - Accent6 2 3" xfId="488" xr:uid="{00000000-0005-0000-0000-00008B000000}"/>
    <cellStyle name="40% - Accent6 2 4" xfId="392" xr:uid="{00000000-0005-0000-0000-00008C000000}"/>
    <cellStyle name="40% - Accent6 3" xfId="31" xr:uid="{00000000-0005-0000-0000-00008D000000}"/>
    <cellStyle name="40% - Accent6 3 2" xfId="840" xr:uid="{00000000-0005-0000-0000-00008E000000}"/>
    <cellStyle name="40% - Accent6 3 3" xfId="489" xr:uid="{00000000-0005-0000-0000-00008F000000}"/>
    <cellStyle name="40% - Accent6 4" xfId="648" xr:uid="{00000000-0005-0000-0000-000090000000}"/>
    <cellStyle name="40% - Accent6 4 2" xfId="998" xr:uid="{00000000-0005-0000-0000-000091000000}"/>
    <cellStyle name="40% - Accent6 5" xfId="781" xr:uid="{00000000-0005-0000-0000-000092000000}"/>
    <cellStyle name="40% - Accent6 6" xfId="1080" xr:uid="{00000000-0005-0000-0000-000093000000}"/>
    <cellStyle name="40% - Accent6 7" xfId="487" xr:uid="{00000000-0005-0000-0000-000094000000}"/>
    <cellStyle name="40% - Accent6 8" xfId="302" xr:uid="{00000000-0005-0000-0000-000095000000}"/>
    <cellStyle name="60% - Accent1 2" xfId="32" xr:uid="{00000000-0005-0000-0000-000096000000}"/>
    <cellStyle name="60% - Accent1 2 2" xfId="841" xr:uid="{00000000-0005-0000-0000-000097000000}"/>
    <cellStyle name="60% - Accent1 2 3" xfId="491" xr:uid="{00000000-0005-0000-0000-000098000000}"/>
    <cellStyle name="60% - Accent1 2 4" xfId="393" xr:uid="{00000000-0005-0000-0000-000099000000}"/>
    <cellStyle name="60% - Accent1 3" xfId="33" xr:uid="{00000000-0005-0000-0000-00009A000000}"/>
    <cellStyle name="60% - Accent1 3 2" xfId="842" xr:uid="{00000000-0005-0000-0000-00009B000000}"/>
    <cellStyle name="60% - Accent1 3 3" xfId="492" xr:uid="{00000000-0005-0000-0000-00009C000000}"/>
    <cellStyle name="60% - Accent1 4" xfId="649" xr:uid="{00000000-0005-0000-0000-00009D000000}"/>
    <cellStyle name="60% - Accent1 4 2" xfId="999" xr:uid="{00000000-0005-0000-0000-00009E000000}"/>
    <cellStyle name="60% - Accent1 5" xfId="782" xr:uid="{00000000-0005-0000-0000-00009F000000}"/>
    <cellStyle name="60% - Accent1 6" xfId="1082" xr:uid="{00000000-0005-0000-0000-0000A0000000}"/>
    <cellStyle name="60% - Accent1 7" xfId="490" xr:uid="{00000000-0005-0000-0000-0000A1000000}"/>
    <cellStyle name="60% - Accent1 8" xfId="303" xr:uid="{00000000-0005-0000-0000-0000A2000000}"/>
    <cellStyle name="60% - Accent2 2" xfId="34" xr:uid="{00000000-0005-0000-0000-0000A3000000}"/>
    <cellStyle name="60% - Accent2 2 2" xfId="843" xr:uid="{00000000-0005-0000-0000-0000A4000000}"/>
    <cellStyle name="60% - Accent2 2 3" xfId="494" xr:uid="{00000000-0005-0000-0000-0000A5000000}"/>
    <cellStyle name="60% - Accent2 2 4" xfId="394" xr:uid="{00000000-0005-0000-0000-0000A6000000}"/>
    <cellStyle name="60% - Accent2 3" xfId="35" xr:uid="{00000000-0005-0000-0000-0000A7000000}"/>
    <cellStyle name="60% - Accent2 3 2" xfId="844" xr:uid="{00000000-0005-0000-0000-0000A8000000}"/>
    <cellStyle name="60% - Accent2 3 3" xfId="495" xr:uid="{00000000-0005-0000-0000-0000A9000000}"/>
    <cellStyle name="60% - Accent2 4" xfId="650" xr:uid="{00000000-0005-0000-0000-0000AA000000}"/>
    <cellStyle name="60% - Accent2 4 2" xfId="1000" xr:uid="{00000000-0005-0000-0000-0000AB000000}"/>
    <cellStyle name="60% - Accent2 5" xfId="783" xr:uid="{00000000-0005-0000-0000-0000AC000000}"/>
    <cellStyle name="60% - Accent2 6" xfId="1075" xr:uid="{00000000-0005-0000-0000-0000AD000000}"/>
    <cellStyle name="60% - Accent2 7" xfId="493" xr:uid="{00000000-0005-0000-0000-0000AE000000}"/>
    <cellStyle name="60% - Accent2 8" xfId="304" xr:uid="{00000000-0005-0000-0000-0000AF000000}"/>
    <cellStyle name="60% - Accent3 2" xfId="36" xr:uid="{00000000-0005-0000-0000-0000B0000000}"/>
    <cellStyle name="60% - Accent3 2 2" xfId="845" xr:uid="{00000000-0005-0000-0000-0000B1000000}"/>
    <cellStyle name="60% - Accent3 2 3" xfId="497" xr:uid="{00000000-0005-0000-0000-0000B2000000}"/>
    <cellStyle name="60% - Accent3 2 4" xfId="395" xr:uid="{00000000-0005-0000-0000-0000B3000000}"/>
    <cellStyle name="60% - Accent3 3" xfId="37" xr:uid="{00000000-0005-0000-0000-0000B4000000}"/>
    <cellStyle name="60% - Accent3 3 2" xfId="846" xr:uid="{00000000-0005-0000-0000-0000B5000000}"/>
    <cellStyle name="60% - Accent3 3 3" xfId="498" xr:uid="{00000000-0005-0000-0000-0000B6000000}"/>
    <cellStyle name="60% - Accent3 4" xfId="651" xr:uid="{00000000-0005-0000-0000-0000B7000000}"/>
    <cellStyle name="60% - Accent3 4 2" xfId="1001" xr:uid="{00000000-0005-0000-0000-0000B8000000}"/>
    <cellStyle name="60% - Accent3 5" xfId="784" xr:uid="{00000000-0005-0000-0000-0000B9000000}"/>
    <cellStyle name="60% - Accent3 6" xfId="974" xr:uid="{00000000-0005-0000-0000-0000BA000000}"/>
    <cellStyle name="60% - Accent3 7" xfId="496" xr:uid="{00000000-0005-0000-0000-0000BB000000}"/>
    <cellStyle name="60% - Accent3 8" xfId="305" xr:uid="{00000000-0005-0000-0000-0000BC000000}"/>
    <cellStyle name="60% - Accent4 2" xfId="38" xr:uid="{00000000-0005-0000-0000-0000BD000000}"/>
    <cellStyle name="60% - Accent4 2 2" xfId="847" xr:uid="{00000000-0005-0000-0000-0000BE000000}"/>
    <cellStyle name="60% - Accent4 2 3" xfId="500" xr:uid="{00000000-0005-0000-0000-0000BF000000}"/>
    <cellStyle name="60% - Accent4 2 4" xfId="396" xr:uid="{00000000-0005-0000-0000-0000C0000000}"/>
    <cellStyle name="60% - Accent4 3" xfId="39" xr:uid="{00000000-0005-0000-0000-0000C1000000}"/>
    <cellStyle name="60% - Accent4 3 2" xfId="848" xr:uid="{00000000-0005-0000-0000-0000C2000000}"/>
    <cellStyle name="60% - Accent4 3 3" xfId="501" xr:uid="{00000000-0005-0000-0000-0000C3000000}"/>
    <cellStyle name="60% - Accent4 4" xfId="652" xr:uid="{00000000-0005-0000-0000-0000C4000000}"/>
    <cellStyle name="60% - Accent4 4 2" xfId="1002" xr:uid="{00000000-0005-0000-0000-0000C5000000}"/>
    <cellStyle name="60% - Accent4 5" xfId="785" xr:uid="{00000000-0005-0000-0000-0000C6000000}"/>
    <cellStyle name="60% - Accent4 6" xfId="1079" xr:uid="{00000000-0005-0000-0000-0000C7000000}"/>
    <cellStyle name="60% - Accent4 7" xfId="499" xr:uid="{00000000-0005-0000-0000-0000C8000000}"/>
    <cellStyle name="60% - Accent4 8" xfId="306" xr:uid="{00000000-0005-0000-0000-0000C9000000}"/>
    <cellStyle name="60% - Accent5 2" xfId="40" xr:uid="{00000000-0005-0000-0000-0000CA000000}"/>
    <cellStyle name="60% - Accent5 2 2" xfId="849" xr:uid="{00000000-0005-0000-0000-0000CB000000}"/>
    <cellStyle name="60% - Accent5 2 3" xfId="503" xr:uid="{00000000-0005-0000-0000-0000CC000000}"/>
    <cellStyle name="60% - Accent5 2 4" xfId="397" xr:uid="{00000000-0005-0000-0000-0000CD000000}"/>
    <cellStyle name="60% - Accent5 3" xfId="41" xr:uid="{00000000-0005-0000-0000-0000CE000000}"/>
    <cellStyle name="60% - Accent5 3 2" xfId="504" xr:uid="{00000000-0005-0000-0000-0000CF000000}"/>
    <cellStyle name="60% - Accent5 4" xfId="653" xr:uid="{00000000-0005-0000-0000-0000D0000000}"/>
    <cellStyle name="60% - Accent5 4 2" xfId="1003" xr:uid="{00000000-0005-0000-0000-0000D1000000}"/>
    <cellStyle name="60% - Accent5 5" xfId="786" xr:uid="{00000000-0005-0000-0000-0000D2000000}"/>
    <cellStyle name="60% - Accent5 6" xfId="1027" xr:uid="{00000000-0005-0000-0000-0000D3000000}"/>
    <cellStyle name="60% - Accent5 7" xfId="502" xr:uid="{00000000-0005-0000-0000-0000D4000000}"/>
    <cellStyle name="60% - Accent6 2" xfId="42" xr:uid="{00000000-0005-0000-0000-0000D5000000}"/>
    <cellStyle name="60% - Accent6 2 2" xfId="850" xr:uid="{00000000-0005-0000-0000-0000D6000000}"/>
    <cellStyle name="60% - Accent6 2 3" xfId="506" xr:uid="{00000000-0005-0000-0000-0000D7000000}"/>
    <cellStyle name="60% - Accent6 2 4" xfId="398" xr:uid="{00000000-0005-0000-0000-0000D8000000}"/>
    <cellStyle name="60% - Accent6 3" xfId="43" xr:uid="{00000000-0005-0000-0000-0000D9000000}"/>
    <cellStyle name="60% - Accent6 3 2" xfId="851" xr:uid="{00000000-0005-0000-0000-0000DA000000}"/>
    <cellStyle name="60% - Accent6 3 3" xfId="507" xr:uid="{00000000-0005-0000-0000-0000DB000000}"/>
    <cellStyle name="60% - Accent6 4" xfId="654" xr:uid="{00000000-0005-0000-0000-0000DC000000}"/>
    <cellStyle name="60% - Accent6 4 2" xfId="1004" xr:uid="{00000000-0005-0000-0000-0000DD000000}"/>
    <cellStyle name="60% - Accent6 5" xfId="787" xr:uid="{00000000-0005-0000-0000-0000DE000000}"/>
    <cellStyle name="60% - Accent6 6" xfId="975" xr:uid="{00000000-0005-0000-0000-0000DF000000}"/>
    <cellStyle name="60% - Accent6 7" xfId="505" xr:uid="{00000000-0005-0000-0000-0000E0000000}"/>
    <cellStyle name="60% - Accent6 8" xfId="307" xr:uid="{00000000-0005-0000-0000-0000E1000000}"/>
    <cellStyle name="Accent1 2" xfId="44" xr:uid="{00000000-0005-0000-0000-0000E2000000}"/>
    <cellStyle name="Accent1 2 2" xfId="852" xr:uid="{00000000-0005-0000-0000-0000E3000000}"/>
    <cellStyle name="Accent1 2 3" xfId="509" xr:uid="{00000000-0005-0000-0000-0000E4000000}"/>
    <cellStyle name="Accent1 2 4" xfId="399" xr:uid="{00000000-0005-0000-0000-0000E5000000}"/>
    <cellStyle name="Accent1 3" xfId="45" xr:uid="{00000000-0005-0000-0000-0000E6000000}"/>
    <cellStyle name="Accent1 3 2" xfId="853" xr:uid="{00000000-0005-0000-0000-0000E7000000}"/>
    <cellStyle name="Accent1 3 3" xfId="510" xr:uid="{00000000-0005-0000-0000-0000E8000000}"/>
    <cellStyle name="Accent1 4" xfId="655" xr:uid="{00000000-0005-0000-0000-0000E9000000}"/>
    <cellStyle name="Accent1 4 2" xfId="1005" xr:uid="{00000000-0005-0000-0000-0000EA000000}"/>
    <cellStyle name="Accent1 5" xfId="788" xr:uid="{00000000-0005-0000-0000-0000EB000000}"/>
    <cellStyle name="Accent1 6" xfId="1029" xr:uid="{00000000-0005-0000-0000-0000EC000000}"/>
    <cellStyle name="Accent1 7" xfId="508" xr:uid="{00000000-0005-0000-0000-0000ED000000}"/>
    <cellStyle name="Accent1 8" xfId="308" xr:uid="{00000000-0005-0000-0000-0000EE000000}"/>
    <cellStyle name="Accent2 2" xfId="46" xr:uid="{00000000-0005-0000-0000-0000EF000000}"/>
    <cellStyle name="Accent2 2 2" xfId="854" xr:uid="{00000000-0005-0000-0000-0000F0000000}"/>
    <cellStyle name="Accent2 2 3" xfId="512" xr:uid="{00000000-0005-0000-0000-0000F1000000}"/>
    <cellStyle name="Accent2 2 4" xfId="400" xr:uid="{00000000-0005-0000-0000-0000F2000000}"/>
    <cellStyle name="Accent2 3" xfId="47" xr:uid="{00000000-0005-0000-0000-0000F3000000}"/>
    <cellStyle name="Accent2 3 2" xfId="855" xr:uid="{00000000-0005-0000-0000-0000F4000000}"/>
    <cellStyle name="Accent2 3 3" xfId="513" xr:uid="{00000000-0005-0000-0000-0000F5000000}"/>
    <cellStyle name="Accent2 4" xfId="656" xr:uid="{00000000-0005-0000-0000-0000F6000000}"/>
    <cellStyle name="Accent2 4 2" xfId="1006" xr:uid="{00000000-0005-0000-0000-0000F7000000}"/>
    <cellStyle name="Accent2 5" xfId="789" xr:uid="{00000000-0005-0000-0000-0000F8000000}"/>
    <cellStyle name="Accent2 6" xfId="1032" xr:uid="{00000000-0005-0000-0000-0000F9000000}"/>
    <cellStyle name="Accent2 7" xfId="511" xr:uid="{00000000-0005-0000-0000-0000FA000000}"/>
    <cellStyle name="Accent2 8" xfId="309" xr:uid="{00000000-0005-0000-0000-0000FB000000}"/>
    <cellStyle name="Accent3 2" xfId="48" xr:uid="{00000000-0005-0000-0000-0000FC000000}"/>
    <cellStyle name="Accent3 2 2" xfId="856" xr:uid="{00000000-0005-0000-0000-0000FD000000}"/>
    <cellStyle name="Accent3 2 3" xfId="515" xr:uid="{00000000-0005-0000-0000-0000FE000000}"/>
    <cellStyle name="Accent3 2 4" xfId="401" xr:uid="{00000000-0005-0000-0000-0000FF000000}"/>
    <cellStyle name="Accent3 3" xfId="49" xr:uid="{00000000-0005-0000-0000-000000010000}"/>
    <cellStyle name="Accent3 3 2" xfId="857" xr:uid="{00000000-0005-0000-0000-000001010000}"/>
    <cellStyle name="Accent3 3 3" xfId="516" xr:uid="{00000000-0005-0000-0000-000002010000}"/>
    <cellStyle name="Accent3 4" xfId="657" xr:uid="{00000000-0005-0000-0000-000003010000}"/>
    <cellStyle name="Accent3 4 2" xfId="1007" xr:uid="{00000000-0005-0000-0000-000004010000}"/>
    <cellStyle name="Accent3 5" xfId="790" xr:uid="{00000000-0005-0000-0000-000005010000}"/>
    <cellStyle name="Accent3 6" xfId="1077" xr:uid="{00000000-0005-0000-0000-000006010000}"/>
    <cellStyle name="Accent3 7" xfId="514" xr:uid="{00000000-0005-0000-0000-000007010000}"/>
    <cellStyle name="Accent3 8" xfId="310" xr:uid="{00000000-0005-0000-0000-000008010000}"/>
    <cellStyle name="Accent4 2" xfId="50" xr:uid="{00000000-0005-0000-0000-000009010000}"/>
    <cellStyle name="Accent4 2 2" xfId="858" xr:uid="{00000000-0005-0000-0000-00000A010000}"/>
    <cellStyle name="Accent4 2 3" xfId="518" xr:uid="{00000000-0005-0000-0000-00000B010000}"/>
    <cellStyle name="Accent4 2 4" xfId="402" xr:uid="{00000000-0005-0000-0000-00000C010000}"/>
    <cellStyle name="Accent4 3" xfId="51" xr:uid="{00000000-0005-0000-0000-00000D010000}"/>
    <cellStyle name="Accent4 3 2" xfId="859" xr:uid="{00000000-0005-0000-0000-00000E010000}"/>
    <cellStyle name="Accent4 3 3" xfId="519" xr:uid="{00000000-0005-0000-0000-00000F010000}"/>
    <cellStyle name="Accent4 4" xfId="658" xr:uid="{00000000-0005-0000-0000-000010010000}"/>
    <cellStyle name="Accent4 4 2" xfId="1008" xr:uid="{00000000-0005-0000-0000-000011010000}"/>
    <cellStyle name="Accent4 5" xfId="791" xr:uid="{00000000-0005-0000-0000-000012010000}"/>
    <cellStyle name="Accent4 6" xfId="1078" xr:uid="{00000000-0005-0000-0000-000013010000}"/>
    <cellStyle name="Accent4 7" xfId="517" xr:uid="{00000000-0005-0000-0000-000014010000}"/>
    <cellStyle name="Accent4 8" xfId="311" xr:uid="{00000000-0005-0000-0000-000015010000}"/>
    <cellStyle name="Accent5 2" xfId="52" xr:uid="{00000000-0005-0000-0000-000016010000}"/>
    <cellStyle name="Accent5 2 2" xfId="860" xr:uid="{00000000-0005-0000-0000-000017010000}"/>
    <cellStyle name="Accent5 2 3" xfId="521" xr:uid="{00000000-0005-0000-0000-000018010000}"/>
    <cellStyle name="Accent5 2 4" xfId="403" xr:uid="{00000000-0005-0000-0000-000019010000}"/>
    <cellStyle name="Accent5 3" xfId="53" xr:uid="{00000000-0005-0000-0000-00001A010000}"/>
    <cellStyle name="Accent5 3 2" xfId="522" xr:uid="{00000000-0005-0000-0000-00001B010000}"/>
    <cellStyle name="Accent5 4" xfId="659" xr:uid="{00000000-0005-0000-0000-00001C010000}"/>
    <cellStyle name="Accent5 4 2" xfId="1009" xr:uid="{00000000-0005-0000-0000-00001D010000}"/>
    <cellStyle name="Accent5 5" xfId="792" xr:uid="{00000000-0005-0000-0000-00001E010000}"/>
    <cellStyle name="Accent5 6" xfId="1076" xr:uid="{00000000-0005-0000-0000-00001F010000}"/>
    <cellStyle name="Accent5 7" xfId="520" xr:uid="{00000000-0005-0000-0000-000020010000}"/>
    <cellStyle name="Accent6 2" xfId="54" xr:uid="{00000000-0005-0000-0000-000021010000}"/>
    <cellStyle name="Accent6 2 2" xfId="861" xr:uid="{00000000-0005-0000-0000-000022010000}"/>
    <cellStyle name="Accent6 2 3" xfId="524" xr:uid="{00000000-0005-0000-0000-000023010000}"/>
    <cellStyle name="Accent6 2 4" xfId="404" xr:uid="{00000000-0005-0000-0000-000024010000}"/>
    <cellStyle name="Accent6 3" xfId="55" xr:uid="{00000000-0005-0000-0000-000025010000}"/>
    <cellStyle name="Accent6 3 2" xfId="525" xr:uid="{00000000-0005-0000-0000-000026010000}"/>
    <cellStyle name="Accent6 4" xfId="660" xr:uid="{00000000-0005-0000-0000-000027010000}"/>
    <cellStyle name="Accent6 4 2" xfId="1010" xr:uid="{00000000-0005-0000-0000-000028010000}"/>
    <cellStyle name="Accent6 5" xfId="793" xr:uid="{00000000-0005-0000-0000-000029010000}"/>
    <cellStyle name="Accent6 6" xfId="982" xr:uid="{00000000-0005-0000-0000-00002A010000}"/>
    <cellStyle name="Accent6 7" xfId="523" xr:uid="{00000000-0005-0000-0000-00002B010000}"/>
    <cellStyle name="AcNote" xfId="56" xr:uid="{00000000-0005-0000-0000-00002C010000}"/>
    <cellStyle name="active" xfId="57" xr:uid="{00000000-0005-0000-0000-00002D010000}"/>
    <cellStyle name="AF Column - IBM Cognos" xfId="1122" xr:uid="{00000000-0005-0000-0000-00002E010000}"/>
    <cellStyle name="AF Data - IBM Cognos" xfId="1123" xr:uid="{00000000-0005-0000-0000-00002F010000}"/>
    <cellStyle name="AF Data 0 - IBM Cognos" xfId="1124" xr:uid="{00000000-0005-0000-0000-000030010000}"/>
    <cellStyle name="AF Data 1 - IBM Cognos" xfId="1125" xr:uid="{00000000-0005-0000-0000-000031010000}"/>
    <cellStyle name="AF Data 2 - IBM Cognos" xfId="1126" xr:uid="{00000000-0005-0000-0000-000032010000}"/>
    <cellStyle name="AF Data 3 - IBM Cognos" xfId="1127" xr:uid="{00000000-0005-0000-0000-000033010000}"/>
    <cellStyle name="AF Data 4 - IBM Cognos" xfId="1128" xr:uid="{00000000-0005-0000-0000-000034010000}"/>
    <cellStyle name="AF Data 5 - IBM Cognos" xfId="1129" xr:uid="{00000000-0005-0000-0000-000035010000}"/>
    <cellStyle name="AF Data Leaf - IBM Cognos" xfId="1130" xr:uid="{00000000-0005-0000-0000-000036010000}"/>
    <cellStyle name="AF Header - IBM Cognos" xfId="1131" xr:uid="{00000000-0005-0000-0000-000037010000}"/>
    <cellStyle name="AF Header 0 - IBM Cognos" xfId="1132" xr:uid="{00000000-0005-0000-0000-000038010000}"/>
    <cellStyle name="AF Header 1 - IBM Cognos" xfId="1133" xr:uid="{00000000-0005-0000-0000-000039010000}"/>
    <cellStyle name="AF Header 2 - IBM Cognos" xfId="1134" xr:uid="{00000000-0005-0000-0000-00003A010000}"/>
    <cellStyle name="AF Header 3 - IBM Cognos" xfId="1135" xr:uid="{00000000-0005-0000-0000-00003B010000}"/>
    <cellStyle name="AF Header 4 - IBM Cognos" xfId="1136" xr:uid="{00000000-0005-0000-0000-00003C010000}"/>
    <cellStyle name="AF Header 5 - IBM Cognos" xfId="1137" xr:uid="{00000000-0005-0000-0000-00003D010000}"/>
    <cellStyle name="AF Header Leaf - IBM Cognos" xfId="1138" xr:uid="{00000000-0005-0000-0000-00003E010000}"/>
    <cellStyle name="AF Row - IBM Cognos" xfId="1139" xr:uid="{00000000-0005-0000-0000-00003F010000}"/>
    <cellStyle name="AF Row 0 - IBM Cognos" xfId="1140" xr:uid="{00000000-0005-0000-0000-000040010000}"/>
    <cellStyle name="AF Row 1 - IBM Cognos" xfId="1141" xr:uid="{00000000-0005-0000-0000-000041010000}"/>
    <cellStyle name="AF Row 2 - IBM Cognos" xfId="1142" xr:uid="{00000000-0005-0000-0000-000042010000}"/>
    <cellStyle name="AF Row 3 - IBM Cognos" xfId="1143" xr:uid="{00000000-0005-0000-0000-000043010000}"/>
    <cellStyle name="AF Row 4 - IBM Cognos" xfId="1144" xr:uid="{00000000-0005-0000-0000-000044010000}"/>
    <cellStyle name="AF Row 5 - IBM Cognos" xfId="1145" xr:uid="{00000000-0005-0000-0000-000045010000}"/>
    <cellStyle name="AF Row Leaf - IBM Cognos" xfId="1146" xr:uid="{00000000-0005-0000-0000-000046010000}"/>
    <cellStyle name="AF Subnm - IBM Cognos" xfId="1147" xr:uid="{00000000-0005-0000-0000-000047010000}"/>
    <cellStyle name="AF Title - IBM Cognos" xfId="1148" xr:uid="{00000000-0005-0000-0000-000048010000}"/>
    <cellStyle name="amount" xfId="58" xr:uid="{00000000-0005-0000-0000-000049010000}"/>
    <cellStyle name="Bad 2" xfId="59" xr:uid="{00000000-0005-0000-0000-00004A010000}"/>
    <cellStyle name="Bad 2 2" xfId="862" xr:uid="{00000000-0005-0000-0000-00004B010000}"/>
    <cellStyle name="Bad 2 2 2" xfId="1012" xr:uid="{00000000-0005-0000-0000-00004C010000}"/>
    <cellStyle name="Bad 2 3" xfId="527" xr:uid="{00000000-0005-0000-0000-00004D010000}"/>
    <cellStyle name="Bad 2 4" xfId="312" xr:uid="{00000000-0005-0000-0000-00004E010000}"/>
    <cellStyle name="Bad 3" xfId="60" xr:uid="{00000000-0005-0000-0000-00004F010000}"/>
    <cellStyle name="Bad 3 2" xfId="528" xr:uid="{00000000-0005-0000-0000-000050010000}"/>
    <cellStyle name="Bad 4" xfId="661" xr:uid="{00000000-0005-0000-0000-000051010000}"/>
    <cellStyle name="Bad 4 2" xfId="1011" xr:uid="{00000000-0005-0000-0000-000052010000}"/>
    <cellStyle name="Bad 5" xfId="794" xr:uid="{00000000-0005-0000-0000-000053010000}"/>
    <cellStyle name="Bad 6" xfId="1040" xr:uid="{00000000-0005-0000-0000-000054010000}"/>
    <cellStyle name="Bad 7" xfId="526" xr:uid="{00000000-0005-0000-0000-000055010000}"/>
    <cellStyle name="Body text" xfId="61" xr:uid="{00000000-0005-0000-0000-000056010000}"/>
    <cellStyle name="CAFE Subnm Parameter" xfId="1149" xr:uid="{00000000-0005-0000-0000-000057010000}"/>
    <cellStyle name="Calculated Column - IBM Cognos" xfId="1150" xr:uid="{00000000-0005-0000-0000-000058010000}"/>
    <cellStyle name="Calculated Column Name - IBM Cognos" xfId="1151" xr:uid="{00000000-0005-0000-0000-000059010000}"/>
    <cellStyle name="Calculated Row - IBM Cognos" xfId="1152" xr:uid="{00000000-0005-0000-0000-00005A010000}"/>
    <cellStyle name="Calculated Row Name - IBM Cognos" xfId="1153" xr:uid="{00000000-0005-0000-0000-00005B010000}"/>
    <cellStyle name="Calculation 2" xfId="62" xr:uid="{00000000-0005-0000-0000-00005C010000}"/>
    <cellStyle name="Calculation 2 2" xfId="863" xr:uid="{00000000-0005-0000-0000-00005D010000}"/>
    <cellStyle name="Calculation 2 3" xfId="530" xr:uid="{00000000-0005-0000-0000-00005E010000}"/>
    <cellStyle name="Calculation 2 4" xfId="405" xr:uid="{00000000-0005-0000-0000-00005F010000}"/>
    <cellStyle name="Calculation 3" xfId="63" xr:uid="{00000000-0005-0000-0000-000060010000}"/>
    <cellStyle name="Calculation 3 2" xfId="864" xr:uid="{00000000-0005-0000-0000-000061010000}"/>
    <cellStyle name="Calculation 3 3" xfId="531" xr:uid="{00000000-0005-0000-0000-000062010000}"/>
    <cellStyle name="Calculation 4" xfId="662" xr:uid="{00000000-0005-0000-0000-000063010000}"/>
    <cellStyle name="Calculation 4 2" xfId="1013" xr:uid="{00000000-0005-0000-0000-000064010000}"/>
    <cellStyle name="Calculation 5" xfId="795" xr:uid="{00000000-0005-0000-0000-000065010000}"/>
    <cellStyle name="Calculation 6" xfId="1063" xr:uid="{00000000-0005-0000-0000-000066010000}"/>
    <cellStyle name="Calculation 7" xfId="529" xr:uid="{00000000-0005-0000-0000-000067010000}"/>
    <cellStyle name="Calculation 8" xfId="313" xr:uid="{00000000-0005-0000-0000-000068010000}"/>
    <cellStyle name="Check Cell 2" xfId="64" xr:uid="{00000000-0005-0000-0000-000069010000}"/>
    <cellStyle name="Check Cell 2 2" xfId="865" xr:uid="{00000000-0005-0000-0000-00006A010000}"/>
    <cellStyle name="Check Cell 2 3" xfId="533" xr:uid="{00000000-0005-0000-0000-00006B010000}"/>
    <cellStyle name="Check Cell 2 4" xfId="406" xr:uid="{00000000-0005-0000-0000-00006C010000}"/>
    <cellStyle name="Check Cell 3" xfId="65" xr:uid="{00000000-0005-0000-0000-00006D010000}"/>
    <cellStyle name="Check Cell 3 2" xfId="534" xr:uid="{00000000-0005-0000-0000-00006E010000}"/>
    <cellStyle name="Check Cell 4" xfId="663" xr:uid="{00000000-0005-0000-0000-00006F010000}"/>
    <cellStyle name="Check Cell 4 2" xfId="1014" xr:uid="{00000000-0005-0000-0000-000070010000}"/>
    <cellStyle name="Check Cell 5" xfId="796" xr:uid="{00000000-0005-0000-0000-000071010000}"/>
    <cellStyle name="Check Cell 6" xfId="978" xr:uid="{00000000-0005-0000-0000-000072010000}"/>
    <cellStyle name="Check Cell 7" xfId="532" xr:uid="{00000000-0005-0000-0000-000073010000}"/>
    <cellStyle name="Column Name - IBM Cognos" xfId="1154" xr:uid="{00000000-0005-0000-0000-000074010000}"/>
    <cellStyle name="Column Template - IBM Cognos" xfId="1155" xr:uid="{00000000-0005-0000-0000-000075010000}"/>
    <cellStyle name="Comma" xfId="1" builtinId="3"/>
    <cellStyle name="Comma  - Style1" xfId="66" xr:uid="{00000000-0005-0000-0000-000077010000}"/>
    <cellStyle name="Comma  - Style2" xfId="67" xr:uid="{00000000-0005-0000-0000-000078010000}"/>
    <cellStyle name="Comma  - Style3" xfId="68" xr:uid="{00000000-0005-0000-0000-000079010000}"/>
    <cellStyle name="Comma  - Style4" xfId="69" xr:uid="{00000000-0005-0000-0000-00007A010000}"/>
    <cellStyle name="Comma  - Style5" xfId="70" xr:uid="{00000000-0005-0000-0000-00007B010000}"/>
    <cellStyle name="Comma  - Style6" xfId="71" xr:uid="{00000000-0005-0000-0000-00007C010000}"/>
    <cellStyle name="Comma  - Style7" xfId="72" xr:uid="{00000000-0005-0000-0000-00007D010000}"/>
    <cellStyle name="Comma  - Style8" xfId="73" xr:uid="{00000000-0005-0000-0000-00007E010000}"/>
    <cellStyle name="Comma [0] 2" xfId="74" xr:uid="{00000000-0005-0000-0000-00007F010000}"/>
    <cellStyle name="Comma 10" xfId="75" xr:uid="{00000000-0005-0000-0000-000080010000}"/>
    <cellStyle name="Comma 10 2" xfId="315" xr:uid="{00000000-0005-0000-0000-000081010000}"/>
    <cellStyle name="Comma 10 2 2" xfId="380" xr:uid="{00000000-0005-0000-0000-000082010000}"/>
    <cellStyle name="Comma 10 2 3" xfId="664" xr:uid="{00000000-0005-0000-0000-000083010000}"/>
    <cellStyle name="Comma 10 3" xfId="665" xr:uid="{00000000-0005-0000-0000-000084010000}"/>
    <cellStyle name="Comma 10 4" xfId="666" xr:uid="{00000000-0005-0000-0000-000085010000}"/>
    <cellStyle name="Comma 10 5" xfId="632" xr:uid="{00000000-0005-0000-0000-000086010000}"/>
    <cellStyle name="Comma 10 6" xfId="971" xr:uid="{00000000-0005-0000-0000-000087010000}"/>
    <cellStyle name="Comma 10 6 2" xfId="1203" xr:uid="{00000000-0005-0000-0000-000088010000}"/>
    <cellStyle name="Comma 10 7" xfId="535" xr:uid="{00000000-0005-0000-0000-000089010000}"/>
    <cellStyle name="Comma 11" xfId="76" xr:uid="{00000000-0005-0000-0000-00008A010000}"/>
    <cellStyle name="Comma 11 2" xfId="407" xr:uid="{00000000-0005-0000-0000-00008B010000}"/>
    <cellStyle name="Comma 11 3" xfId="408" xr:uid="{00000000-0005-0000-0000-00008C010000}"/>
    <cellStyle name="Comma 12" xfId="77" xr:uid="{00000000-0005-0000-0000-00008D010000}"/>
    <cellStyle name="Comma 12 2" xfId="409" xr:uid="{00000000-0005-0000-0000-00008E010000}"/>
    <cellStyle name="Comma 12 2 2" xfId="668" xr:uid="{00000000-0005-0000-0000-00008F010000}"/>
    <cellStyle name="Comma 12 2 3" xfId="667" xr:uid="{00000000-0005-0000-0000-000090010000}"/>
    <cellStyle name="Comma 12 3" xfId="536" xr:uid="{00000000-0005-0000-0000-000091010000}"/>
    <cellStyle name="Comma 13" xfId="78" xr:uid="{00000000-0005-0000-0000-000092010000}"/>
    <cellStyle name="Comma 13 2" xfId="79" xr:uid="{00000000-0005-0000-0000-000093010000}"/>
    <cellStyle name="Comma 13 2 2" xfId="669" xr:uid="{00000000-0005-0000-0000-000094010000}"/>
    <cellStyle name="Comma 13 3" xfId="670" xr:uid="{00000000-0005-0000-0000-000095010000}"/>
    <cellStyle name="Comma 13 4" xfId="1067" xr:uid="{00000000-0005-0000-0000-000096010000}"/>
    <cellStyle name="Comma 13 4 2" xfId="1209" xr:uid="{00000000-0005-0000-0000-000097010000}"/>
    <cellStyle name="Comma 13 5" xfId="629" xr:uid="{00000000-0005-0000-0000-000098010000}"/>
    <cellStyle name="Comma 13 5 2" xfId="1183" xr:uid="{00000000-0005-0000-0000-000099010000}"/>
    <cellStyle name="Comma 14" xfId="80" xr:uid="{00000000-0005-0000-0000-00009A010000}"/>
    <cellStyle name="Comma 14 2" xfId="81" xr:uid="{00000000-0005-0000-0000-00009B010000}"/>
    <cellStyle name="Comma 14 2 2" xfId="672" xr:uid="{00000000-0005-0000-0000-00009C010000}"/>
    <cellStyle name="Comma 14 3" xfId="671" xr:uid="{00000000-0005-0000-0000-00009D010000}"/>
    <cellStyle name="Comma 15" xfId="82" xr:uid="{00000000-0005-0000-0000-00009E010000}"/>
    <cellStyle name="Comma 15 2" xfId="83" xr:uid="{00000000-0005-0000-0000-00009F010000}"/>
    <cellStyle name="Comma 15 2 2" xfId="673" xr:uid="{00000000-0005-0000-0000-0000A0010000}"/>
    <cellStyle name="Comma 16" xfId="84" xr:uid="{00000000-0005-0000-0000-0000A1010000}"/>
    <cellStyle name="Comma 17" xfId="674" xr:uid="{00000000-0005-0000-0000-0000A2010000}"/>
    <cellStyle name="Comma 18" xfId="766" xr:uid="{00000000-0005-0000-0000-0000A3010000}"/>
    <cellStyle name="Comma 18 2" xfId="1187" xr:uid="{00000000-0005-0000-0000-0000A4010000}"/>
    <cellStyle name="Comma 19" xfId="797" xr:uid="{00000000-0005-0000-0000-0000A5010000}"/>
    <cellStyle name="Comma 2" xfId="85" xr:uid="{00000000-0005-0000-0000-0000A6010000}"/>
    <cellStyle name="Comma 2 2" xfId="86" xr:uid="{00000000-0005-0000-0000-0000A7010000}"/>
    <cellStyle name="Comma 2 2 2" xfId="87" xr:uid="{00000000-0005-0000-0000-0000A8010000}"/>
    <cellStyle name="Comma 2 2 2 2" xfId="316" xr:uid="{00000000-0005-0000-0000-0000A9010000}"/>
    <cellStyle name="Comma 2 2 2 2 2" xfId="749" xr:uid="{00000000-0005-0000-0000-0000AA010000}"/>
    <cellStyle name="Comma 2 2 2 3" xfId="748" xr:uid="{00000000-0005-0000-0000-0000AB010000}"/>
    <cellStyle name="Comma 2 2 3" xfId="317" xr:uid="{00000000-0005-0000-0000-0000AC010000}"/>
    <cellStyle name="Comma 2 2 3 2" xfId="750" xr:uid="{00000000-0005-0000-0000-0000AD010000}"/>
    <cellStyle name="Comma 2 2 4" xfId="866" xr:uid="{00000000-0005-0000-0000-0000AE010000}"/>
    <cellStyle name="Comma 2 2 5" xfId="537" xr:uid="{00000000-0005-0000-0000-0000AF010000}"/>
    <cellStyle name="Comma 2 3" xfId="88" xr:uid="{00000000-0005-0000-0000-0000B0010000}"/>
    <cellStyle name="Comma 2 3 2" xfId="318" xr:uid="{00000000-0005-0000-0000-0000B1010000}"/>
    <cellStyle name="Comma 2 3 2 2" xfId="867" xr:uid="{00000000-0005-0000-0000-0000B2010000}"/>
    <cellStyle name="Comma 2 3 2 3" xfId="539" xr:uid="{00000000-0005-0000-0000-0000B3010000}"/>
    <cellStyle name="Comma 2 3 3" xfId="540" xr:uid="{00000000-0005-0000-0000-0000B4010000}"/>
    <cellStyle name="Comma 2 3 4" xfId="1015" xr:uid="{00000000-0005-0000-0000-0000B5010000}"/>
    <cellStyle name="Comma 2 3 5" xfId="538" xr:uid="{00000000-0005-0000-0000-0000B6010000}"/>
    <cellStyle name="Comma 2 4" xfId="319" xr:uid="{00000000-0005-0000-0000-0000B7010000}"/>
    <cellStyle name="Comma 2 4 2" xfId="320" xr:uid="{00000000-0005-0000-0000-0000B8010000}"/>
    <cellStyle name="Comma 2 4 2 2" xfId="751" xr:uid="{00000000-0005-0000-0000-0000B9010000}"/>
    <cellStyle name="Comma 2 4 3" xfId="1016" xr:uid="{00000000-0005-0000-0000-0000BA010000}"/>
    <cellStyle name="Comma 2 4 4" xfId="541" xr:uid="{00000000-0005-0000-0000-0000BB010000}"/>
    <cellStyle name="Comma 2 5" xfId="321" xr:uid="{00000000-0005-0000-0000-0000BC010000}"/>
    <cellStyle name="Comma 2 5 2" xfId="322" xr:uid="{00000000-0005-0000-0000-0000BD010000}"/>
    <cellStyle name="Comma 2 5 2 2" xfId="676" xr:uid="{00000000-0005-0000-0000-0000BE010000}"/>
    <cellStyle name="Comma 2 5 3" xfId="675" xr:uid="{00000000-0005-0000-0000-0000BF010000}"/>
    <cellStyle name="Comma 2 6" xfId="323" xr:uid="{00000000-0005-0000-0000-0000C0010000}"/>
    <cellStyle name="Comma 2 6 2" xfId="324" xr:uid="{00000000-0005-0000-0000-0000C1010000}"/>
    <cellStyle name="Comma 2 6 2 2" xfId="752" xr:uid="{00000000-0005-0000-0000-0000C2010000}"/>
    <cellStyle name="Comma 2 6 3" xfId="410" xr:uid="{00000000-0005-0000-0000-0000C3010000}"/>
    <cellStyle name="Comma 2 6 3 2" xfId="411" xr:uid="{00000000-0005-0000-0000-0000C4010000}"/>
    <cellStyle name="Comma 2 7" xfId="325" xr:uid="{00000000-0005-0000-0000-0000C5010000}"/>
    <cellStyle name="Comma 2 7 2" xfId="412" xr:uid="{00000000-0005-0000-0000-0000C6010000}"/>
    <cellStyle name="Comma 2 8" xfId="413" xr:uid="{00000000-0005-0000-0000-0000C7010000}"/>
    <cellStyle name="Comma 2 9" xfId="798" xr:uid="{00000000-0005-0000-0000-0000C8010000}"/>
    <cellStyle name="Comma 20" xfId="1094" xr:uid="{00000000-0005-0000-0000-0000C9010000}"/>
    <cellStyle name="Comma 20 2" xfId="1211" xr:uid="{00000000-0005-0000-0000-0000CA010000}"/>
    <cellStyle name="Comma 21" xfId="314" xr:uid="{00000000-0005-0000-0000-0000CB010000}"/>
    <cellStyle name="Comma 22" xfId="419" xr:uid="{00000000-0005-0000-0000-0000CC010000}"/>
    <cellStyle name="Comma 23" xfId="1099" xr:uid="{00000000-0005-0000-0000-0000CD010000}"/>
    <cellStyle name="Comma 24" xfId="1104" xr:uid="{00000000-0005-0000-0000-0000CE010000}"/>
    <cellStyle name="Comma 25" xfId="1103" xr:uid="{00000000-0005-0000-0000-0000CF010000}"/>
    <cellStyle name="Comma 3" xfId="89" xr:uid="{00000000-0005-0000-0000-0000D0010000}"/>
    <cellStyle name="Comma 3 2" xfId="90" xr:uid="{00000000-0005-0000-0000-0000D1010000}"/>
    <cellStyle name="Comma 3 2 2" xfId="91" xr:uid="{00000000-0005-0000-0000-0000D2010000}"/>
    <cellStyle name="Comma 3 2 2 2" xfId="868" xr:uid="{00000000-0005-0000-0000-0000D3010000}"/>
    <cellStyle name="Comma 3 3" xfId="92" xr:uid="{00000000-0005-0000-0000-0000D4010000}"/>
    <cellStyle name="Comma 3 3 2" xfId="93" xr:uid="{00000000-0005-0000-0000-0000D5010000}"/>
    <cellStyle name="Comma 3 3 2 2" xfId="94" xr:uid="{00000000-0005-0000-0000-0000D6010000}"/>
    <cellStyle name="Comma 3 3 3" xfId="95" xr:uid="{00000000-0005-0000-0000-0000D7010000}"/>
    <cellStyle name="Comma 3 3 3 2" xfId="96" xr:uid="{00000000-0005-0000-0000-0000D8010000}"/>
    <cellStyle name="Comma 3 3 4" xfId="97" xr:uid="{00000000-0005-0000-0000-0000D9010000}"/>
    <cellStyle name="Comma 3 3 5" xfId="542" xr:uid="{00000000-0005-0000-0000-0000DA010000}"/>
    <cellStyle name="Comma 3 4" xfId="98" xr:uid="{00000000-0005-0000-0000-0000DB010000}"/>
    <cellStyle name="Comma 3 4 2" xfId="1113" xr:uid="{00000000-0005-0000-0000-0000DC010000}"/>
    <cellStyle name="Comma 3 5" xfId="99" xr:uid="{00000000-0005-0000-0000-0000DD010000}"/>
    <cellStyle name="Comma 3 5 2" xfId="100" xr:uid="{00000000-0005-0000-0000-0000DE010000}"/>
    <cellStyle name="Comma 3 6" xfId="101" xr:uid="{00000000-0005-0000-0000-0000DF010000}"/>
    <cellStyle name="Comma 3 6 2" xfId="102" xr:uid="{00000000-0005-0000-0000-0000E0010000}"/>
    <cellStyle name="Comma 3 7" xfId="103" xr:uid="{00000000-0005-0000-0000-0000E1010000}"/>
    <cellStyle name="Comma 4" xfId="6" xr:uid="{00000000-0005-0000-0000-0000E2010000}"/>
    <cellStyle name="Comma 4 2" xfId="104" xr:uid="{00000000-0005-0000-0000-0000E3010000}"/>
    <cellStyle name="Comma 4 2 2" xfId="870" xr:uid="{00000000-0005-0000-0000-0000E4010000}"/>
    <cellStyle name="Comma 4 2 3" xfId="327" xr:uid="{00000000-0005-0000-0000-0000E5010000}"/>
    <cellStyle name="Comma 4 3" xfId="105" xr:uid="{00000000-0005-0000-0000-0000E6010000}"/>
    <cellStyle name="Comma 4 4" xfId="677" xr:uid="{00000000-0005-0000-0000-0000E7010000}"/>
    <cellStyle name="Comma 4 5" xfId="869" xr:uid="{00000000-0005-0000-0000-0000E8010000}"/>
    <cellStyle name="Comma 4 6" xfId="543" xr:uid="{00000000-0005-0000-0000-0000E9010000}"/>
    <cellStyle name="Comma 4 7" xfId="326" xr:uid="{00000000-0005-0000-0000-0000EA010000}"/>
    <cellStyle name="Comma 5" xfId="106" xr:uid="{00000000-0005-0000-0000-0000EB010000}"/>
    <cellStyle name="Comma 5 2" xfId="328" xr:uid="{00000000-0005-0000-0000-0000EC010000}"/>
    <cellStyle name="Comma 5 2 2" xfId="329" xr:uid="{00000000-0005-0000-0000-0000ED010000}"/>
    <cellStyle name="Comma 5 2 2 2" xfId="753" xr:uid="{00000000-0005-0000-0000-0000EE010000}"/>
    <cellStyle name="Comma 5 2 3" xfId="545" xr:uid="{00000000-0005-0000-0000-0000EF010000}"/>
    <cellStyle name="Comma 5 3" xfId="330" xr:uid="{00000000-0005-0000-0000-0000F0010000}"/>
    <cellStyle name="Comma 5 3 2" xfId="871" xr:uid="{00000000-0005-0000-0000-0000F1010000}"/>
    <cellStyle name="Comma 5 3 3" xfId="1017" xr:uid="{00000000-0005-0000-0000-0000F2010000}"/>
    <cellStyle name="Comma 5 3 4" xfId="678" xr:uid="{00000000-0005-0000-0000-0000F3010000}"/>
    <cellStyle name="Comma 5 3 5" xfId="1178" xr:uid="{00000000-0005-0000-0000-0000F4010000}"/>
    <cellStyle name="Comma 5 4" xfId="331" xr:uid="{00000000-0005-0000-0000-0000F5010000}"/>
    <cellStyle name="Comma 5 5" xfId="544" xr:uid="{00000000-0005-0000-0000-0000F6010000}"/>
    <cellStyle name="Comma 6" xfId="107" xr:uid="{00000000-0005-0000-0000-0000F7010000}"/>
    <cellStyle name="Comma 6 2" xfId="333" xr:uid="{00000000-0005-0000-0000-0000F8010000}"/>
    <cellStyle name="Comma 6 2 2" xfId="872" xr:uid="{00000000-0005-0000-0000-0000F9010000}"/>
    <cellStyle name="Comma 6 2 3" xfId="1018" xr:uid="{00000000-0005-0000-0000-0000FA010000}"/>
    <cellStyle name="Comma 6 2 4" xfId="679" xr:uid="{00000000-0005-0000-0000-0000FB010000}"/>
    <cellStyle name="Comma 6 3" xfId="414" xr:uid="{00000000-0005-0000-0000-0000FC010000}"/>
    <cellStyle name="Comma 6 3 2" xfId="873" xr:uid="{00000000-0005-0000-0000-0000FD010000}"/>
    <cellStyle name="Comma 6 3 2 2" xfId="1192" xr:uid="{00000000-0005-0000-0000-0000FE010000}"/>
    <cellStyle name="Comma 6 4" xfId="817" xr:uid="{00000000-0005-0000-0000-0000FF010000}"/>
    <cellStyle name="Comma 6 5" xfId="546" xr:uid="{00000000-0005-0000-0000-000000020000}"/>
    <cellStyle name="Comma 6 6" xfId="332" xr:uid="{00000000-0005-0000-0000-000001020000}"/>
    <cellStyle name="Comma 7" xfId="108" xr:uid="{00000000-0005-0000-0000-000002020000}"/>
    <cellStyle name="Comma 7 2" xfId="334" xr:uid="{00000000-0005-0000-0000-000003020000}"/>
    <cellStyle name="Comma 7 2 2" xfId="1019" xr:uid="{00000000-0005-0000-0000-000004020000}"/>
    <cellStyle name="Comma 7 2 3" xfId="680" xr:uid="{00000000-0005-0000-0000-000005020000}"/>
    <cellStyle name="Comma 7 3" xfId="415" xr:uid="{00000000-0005-0000-0000-000006020000}"/>
    <cellStyle name="Comma 7 3 2" xfId="874" xr:uid="{00000000-0005-0000-0000-000007020000}"/>
    <cellStyle name="Comma 7 4" xfId="547" xr:uid="{00000000-0005-0000-0000-000008020000}"/>
    <cellStyle name="Comma 8" xfId="109" xr:uid="{00000000-0005-0000-0000-000009020000}"/>
    <cellStyle name="Comma 8 2" xfId="335" xr:uid="{00000000-0005-0000-0000-00000A020000}"/>
    <cellStyle name="Comma 8 2 2" xfId="549" xr:uid="{00000000-0005-0000-0000-00000B020000}"/>
    <cellStyle name="Comma 8 3" xfId="875" xr:uid="{00000000-0005-0000-0000-00000C020000}"/>
    <cellStyle name="Comma 8 3 2" xfId="1020" xr:uid="{00000000-0005-0000-0000-00000D020000}"/>
    <cellStyle name="Comma 8 4" xfId="548" xr:uid="{00000000-0005-0000-0000-00000E020000}"/>
    <cellStyle name="Comma 9" xfId="110" xr:uid="{00000000-0005-0000-0000-00000F020000}"/>
    <cellStyle name="Comma 9 2" xfId="336" xr:uid="{00000000-0005-0000-0000-000010020000}"/>
    <cellStyle name="Comma 9 2 2" xfId="682" xr:uid="{00000000-0005-0000-0000-000011020000}"/>
    <cellStyle name="Comma 9 2 3" xfId="683" xr:uid="{00000000-0005-0000-0000-000012020000}"/>
    <cellStyle name="Comma 9 2 4" xfId="681" xr:uid="{00000000-0005-0000-0000-000013020000}"/>
    <cellStyle name="Comma 9 3" xfId="684" xr:uid="{00000000-0005-0000-0000-000014020000}"/>
    <cellStyle name="Comma 9 4" xfId="876" xr:uid="{00000000-0005-0000-0000-000015020000}"/>
    <cellStyle name="Comma 9 5" xfId="550" xr:uid="{00000000-0005-0000-0000-000016020000}"/>
    <cellStyle name="Comma0" xfId="877" xr:uid="{00000000-0005-0000-0000-000017020000}"/>
    <cellStyle name="Comma0 2" xfId="878" xr:uid="{00000000-0005-0000-0000-000018020000}"/>
    <cellStyle name="Currency" xfId="2" builtinId="4"/>
    <cellStyle name="Currency 10" xfId="416" xr:uid="{00000000-0005-0000-0000-00001A020000}"/>
    <cellStyle name="Currency 10 2" xfId="417" xr:uid="{00000000-0005-0000-0000-00001B020000}"/>
    <cellStyle name="Currency 10 3" xfId="879" xr:uid="{00000000-0005-0000-0000-00001C020000}"/>
    <cellStyle name="Currency 10 4" xfId="634" xr:uid="{00000000-0005-0000-0000-00001D020000}"/>
    <cellStyle name="Currency 11" xfId="418" xr:uid="{00000000-0005-0000-0000-00001E020000}"/>
    <cellStyle name="Currency 12" xfId="799" xr:uid="{00000000-0005-0000-0000-00001F020000}"/>
    <cellStyle name="Currency 2" xfId="111" xr:uid="{00000000-0005-0000-0000-000020020000}"/>
    <cellStyle name="Currency 2 2" xfId="112" xr:uid="{00000000-0005-0000-0000-000021020000}"/>
    <cellStyle name="Currency 2 2 2" xfId="113" xr:uid="{00000000-0005-0000-0000-000022020000}"/>
    <cellStyle name="Currency 2 2 2 2" xfId="880" xr:uid="{00000000-0005-0000-0000-000023020000}"/>
    <cellStyle name="Currency 2 2 2 2 2" xfId="1193" xr:uid="{00000000-0005-0000-0000-000024020000}"/>
    <cellStyle name="Currency 2 3" xfId="114" xr:uid="{00000000-0005-0000-0000-000025020000}"/>
    <cellStyle name="Currency 2 3 2" xfId="881" xr:uid="{00000000-0005-0000-0000-000026020000}"/>
    <cellStyle name="Currency 2 4" xfId="685" xr:uid="{00000000-0005-0000-0000-000027020000}"/>
    <cellStyle name="Currency 2 4 2" xfId="883" xr:uid="{00000000-0005-0000-0000-000028020000}"/>
    <cellStyle name="Currency 2 4 3" xfId="882" xr:uid="{00000000-0005-0000-0000-000029020000}"/>
    <cellStyle name="Currency 2 4 4" xfId="1021" xr:uid="{00000000-0005-0000-0000-00002A020000}"/>
    <cellStyle name="Currency 2 5" xfId="686" xr:uid="{00000000-0005-0000-0000-00002B020000}"/>
    <cellStyle name="Currency 2 5 2" xfId="884" xr:uid="{00000000-0005-0000-0000-00002C020000}"/>
    <cellStyle name="Currency 2 6" xfId="551" xr:uid="{00000000-0005-0000-0000-00002D020000}"/>
    <cellStyle name="Currency 2 7" xfId="1114" xr:uid="{00000000-0005-0000-0000-00002E020000}"/>
    <cellStyle name="Currency 3" xfId="115" xr:uid="{00000000-0005-0000-0000-00002F020000}"/>
    <cellStyle name="Currency 3 2" xfId="116" xr:uid="{00000000-0005-0000-0000-000030020000}"/>
    <cellStyle name="Currency 3 2 2" xfId="117" xr:uid="{00000000-0005-0000-0000-000031020000}"/>
    <cellStyle name="Currency 3 2 2 2" xfId="754" xr:uid="{00000000-0005-0000-0000-000032020000}"/>
    <cellStyle name="Currency 3 2 3" xfId="687" xr:uid="{00000000-0005-0000-0000-000033020000}"/>
    <cellStyle name="Currency 3 3" xfId="118" xr:uid="{00000000-0005-0000-0000-000034020000}"/>
    <cellStyle name="Currency 3 3 2" xfId="885" xr:uid="{00000000-0005-0000-0000-000035020000}"/>
    <cellStyle name="Currency 3 3 3" xfId="755" xr:uid="{00000000-0005-0000-0000-000036020000}"/>
    <cellStyle name="Currency 3 3 4" xfId="337" xr:uid="{00000000-0005-0000-0000-000037020000}"/>
    <cellStyle name="Currency 3 4" xfId="119" xr:uid="{00000000-0005-0000-0000-000038020000}"/>
    <cellStyle name="Currency 4" xfId="120" xr:uid="{00000000-0005-0000-0000-000039020000}"/>
    <cellStyle name="Currency 4 2" xfId="121" xr:uid="{00000000-0005-0000-0000-00003A020000}"/>
    <cellStyle name="Currency 4 2 2" xfId="887" xr:uid="{00000000-0005-0000-0000-00003B020000}"/>
    <cellStyle name="Currency 4 2 3" xfId="886" xr:uid="{00000000-0005-0000-0000-00003C020000}"/>
    <cellStyle name="Currency 4 2 3 2" xfId="1194" xr:uid="{00000000-0005-0000-0000-00003D020000}"/>
    <cellStyle name="Currency 4 2 4" xfId="339" xr:uid="{00000000-0005-0000-0000-00003E020000}"/>
    <cellStyle name="Currency 4 3" xfId="888" xr:uid="{00000000-0005-0000-0000-00003F020000}"/>
    <cellStyle name="Currency 4 4" xfId="889" xr:uid="{00000000-0005-0000-0000-000040020000}"/>
    <cellStyle name="Currency 4 5" xfId="890" xr:uid="{00000000-0005-0000-0000-000041020000}"/>
    <cellStyle name="Currency 4 6" xfId="338" xr:uid="{00000000-0005-0000-0000-000042020000}"/>
    <cellStyle name="Currency 5" xfId="122" xr:uid="{00000000-0005-0000-0000-000043020000}"/>
    <cellStyle name="Currency 5 2" xfId="341" xr:uid="{00000000-0005-0000-0000-000044020000}"/>
    <cellStyle name="Currency 5 2 2" xfId="892" xr:uid="{00000000-0005-0000-0000-000045020000}"/>
    <cellStyle name="Currency 5 2 3" xfId="1022" xr:uid="{00000000-0005-0000-0000-000046020000}"/>
    <cellStyle name="Currency 5 2 4" xfId="688" xr:uid="{00000000-0005-0000-0000-000047020000}"/>
    <cellStyle name="Currency 5 3" xfId="893" xr:uid="{00000000-0005-0000-0000-000048020000}"/>
    <cellStyle name="Currency 5 4" xfId="894" xr:uid="{00000000-0005-0000-0000-000049020000}"/>
    <cellStyle name="Currency 5 5" xfId="891" xr:uid="{00000000-0005-0000-0000-00004A020000}"/>
    <cellStyle name="Currency 5 6" xfId="552" xr:uid="{00000000-0005-0000-0000-00004B020000}"/>
    <cellStyle name="Currency 5 7" xfId="340" xr:uid="{00000000-0005-0000-0000-00004C020000}"/>
    <cellStyle name="Currency 6" xfId="123" xr:uid="{00000000-0005-0000-0000-00004D020000}"/>
    <cellStyle name="Currency 6 2" xfId="342" xr:uid="{00000000-0005-0000-0000-00004E020000}"/>
    <cellStyle name="Currency 6 2 2" xfId="1023" xr:uid="{00000000-0005-0000-0000-00004F020000}"/>
    <cellStyle name="Currency 6 2 3" xfId="689" xr:uid="{00000000-0005-0000-0000-000050020000}"/>
    <cellStyle name="Currency 6 3" xfId="420" xr:uid="{00000000-0005-0000-0000-000051020000}"/>
    <cellStyle name="Currency 6 3 2" xfId="895" xr:uid="{00000000-0005-0000-0000-000052020000}"/>
    <cellStyle name="Currency 6 3 3" xfId="690" xr:uid="{00000000-0005-0000-0000-000053020000}"/>
    <cellStyle name="Currency 6 4" xfId="636" xr:uid="{00000000-0005-0000-0000-000054020000}"/>
    <cellStyle name="Currency 6 5" xfId="553" xr:uid="{00000000-0005-0000-0000-000055020000}"/>
    <cellStyle name="Currency 7" xfId="343" xr:uid="{00000000-0005-0000-0000-000056020000}"/>
    <cellStyle name="Currency 7 2" xfId="344" xr:uid="{00000000-0005-0000-0000-000057020000}"/>
    <cellStyle name="Currency 7 2 2" xfId="692" xr:uid="{00000000-0005-0000-0000-000058020000}"/>
    <cellStyle name="Currency 7 2 3" xfId="1180" xr:uid="{00000000-0005-0000-0000-000059020000}"/>
    <cellStyle name="Currency 7 3" xfId="896" xr:uid="{00000000-0005-0000-0000-00005A020000}"/>
    <cellStyle name="Currency 7 3 2" xfId="1195" xr:uid="{00000000-0005-0000-0000-00005B020000}"/>
    <cellStyle name="Currency 7 4" xfId="691" xr:uid="{00000000-0005-0000-0000-00005C020000}"/>
    <cellStyle name="Currency 7 5" xfId="1179" xr:uid="{00000000-0005-0000-0000-00005D020000}"/>
    <cellStyle name="Currency 8" xfId="345" xr:uid="{00000000-0005-0000-0000-00005E020000}"/>
    <cellStyle name="Currency 8 2" xfId="421" xr:uid="{00000000-0005-0000-0000-00005F020000}"/>
    <cellStyle name="Currency 8 2 2" xfId="898" xr:uid="{00000000-0005-0000-0000-000060020000}"/>
    <cellStyle name="Currency 8 2 3" xfId="694" xr:uid="{00000000-0005-0000-0000-000061020000}"/>
    <cellStyle name="Currency 8 3" xfId="899" xr:uid="{00000000-0005-0000-0000-000062020000}"/>
    <cellStyle name="Currency 8 4" xfId="897" xr:uid="{00000000-0005-0000-0000-000063020000}"/>
    <cellStyle name="Currency 8 5" xfId="693" xr:uid="{00000000-0005-0000-0000-000064020000}"/>
    <cellStyle name="Currency 9" xfId="422" xr:uid="{00000000-0005-0000-0000-000065020000}"/>
    <cellStyle name="Currency 9 2" xfId="423" xr:uid="{00000000-0005-0000-0000-000066020000}"/>
    <cellStyle name="Currency 9 3" xfId="424" xr:uid="{00000000-0005-0000-0000-000067020000}"/>
    <cellStyle name="Currency 9 4" xfId="900" xr:uid="{00000000-0005-0000-0000-000068020000}"/>
    <cellStyle name="Currency 9 5" xfId="695" xr:uid="{00000000-0005-0000-0000-000069020000}"/>
    <cellStyle name="Currency0" xfId="901" xr:uid="{00000000-0005-0000-0000-00006A020000}"/>
    <cellStyle name="Currency0 2" xfId="902" xr:uid="{00000000-0005-0000-0000-00006B020000}"/>
    <cellStyle name="Date" xfId="903" xr:uid="{00000000-0005-0000-0000-00006C020000}"/>
    <cellStyle name="Date 2" xfId="904" xr:uid="{00000000-0005-0000-0000-00006D020000}"/>
    <cellStyle name="Differs From Base - IBM Cognos" xfId="1156" xr:uid="{00000000-0005-0000-0000-00006E020000}"/>
    <cellStyle name="DisplayPercent" xfId="124" xr:uid="{00000000-0005-0000-0000-00006F020000}"/>
    <cellStyle name="Dollar" xfId="125" xr:uid="{00000000-0005-0000-0000-000070020000}"/>
    <cellStyle name="Dollar0Decimals" xfId="126" xr:uid="{00000000-0005-0000-0000-000071020000}"/>
    <cellStyle name="Dollar2Decimals" xfId="127" xr:uid="{00000000-0005-0000-0000-000072020000}"/>
    <cellStyle name="DriversNumber" xfId="128" xr:uid="{00000000-0005-0000-0000-000073020000}"/>
    <cellStyle name="DriversPercent" xfId="129" xr:uid="{00000000-0005-0000-0000-000074020000}"/>
    <cellStyle name="Edit - IBM Cognos" xfId="1157" xr:uid="{00000000-0005-0000-0000-000075020000}"/>
    <cellStyle name="Explanatory Text 2" xfId="130" xr:uid="{00000000-0005-0000-0000-000076020000}"/>
    <cellStyle name="Explanatory Text 2 2" xfId="905" xr:uid="{00000000-0005-0000-0000-000077020000}"/>
    <cellStyle name="Explanatory Text 2 3" xfId="555" xr:uid="{00000000-0005-0000-0000-000078020000}"/>
    <cellStyle name="Explanatory Text 2 4" xfId="425" xr:uid="{00000000-0005-0000-0000-000079020000}"/>
    <cellStyle name="Explanatory Text 3" xfId="131" xr:uid="{00000000-0005-0000-0000-00007A020000}"/>
    <cellStyle name="Explanatory Text 3 2" xfId="556" xr:uid="{00000000-0005-0000-0000-00007B020000}"/>
    <cellStyle name="Explanatory Text 4" xfId="696" xr:uid="{00000000-0005-0000-0000-00007C020000}"/>
    <cellStyle name="Explanatory Text 4 2" xfId="1024" xr:uid="{00000000-0005-0000-0000-00007D020000}"/>
    <cellStyle name="Explanatory Text 5" xfId="800" xr:uid="{00000000-0005-0000-0000-00007E020000}"/>
    <cellStyle name="Explanatory Text 6" xfId="1090" xr:uid="{00000000-0005-0000-0000-00007F020000}"/>
    <cellStyle name="Explanatory Text 7" xfId="554" xr:uid="{00000000-0005-0000-0000-000080020000}"/>
    <cellStyle name="Fixed" xfId="906" xr:uid="{00000000-0005-0000-0000-000081020000}"/>
    <cellStyle name="Fixed 2" xfId="907" xr:uid="{00000000-0005-0000-0000-000082020000}"/>
    <cellStyle name="Formula - IBM Cognos" xfId="1158" xr:uid="{00000000-0005-0000-0000-000083020000}"/>
    <cellStyle name="Good 2" xfId="132" xr:uid="{00000000-0005-0000-0000-000084020000}"/>
    <cellStyle name="Good 2 2" xfId="908" xr:uid="{00000000-0005-0000-0000-000085020000}"/>
    <cellStyle name="Good 2 3" xfId="558" xr:uid="{00000000-0005-0000-0000-000086020000}"/>
    <cellStyle name="Good 2 4" xfId="426" xr:uid="{00000000-0005-0000-0000-000087020000}"/>
    <cellStyle name="Good 3" xfId="133" xr:uid="{00000000-0005-0000-0000-000088020000}"/>
    <cellStyle name="Good 3 2" xfId="559" xr:uid="{00000000-0005-0000-0000-000089020000}"/>
    <cellStyle name="Good 4" xfId="697" xr:uid="{00000000-0005-0000-0000-00008A020000}"/>
    <cellStyle name="Good 4 2" xfId="1025" xr:uid="{00000000-0005-0000-0000-00008B020000}"/>
    <cellStyle name="Good 5" xfId="801" xr:uid="{00000000-0005-0000-0000-00008C020000}"/>
    <cellStyle name="Good 6" xfId="1091" xr:uid="{00000000-0005-0000-0000-00008D020000}"/>
    <cellStyle name="Good 7" xfId="557" xr:uid="{00000000-0005-0000-0000-00008E020000}"/>
    <cellStyle name="Grey" xfId="134" xr:uid="{00000000-0005-0000-0000-00008F020000}"/>
    <cellStyle name="Group Name - IBM Cognos" xfId="1159" xr:uid="{00000000-0005-0000-0000-000090020000}"/>
    <cellStyle name="Header" xfId="135" xr:uid="{00000000-0005-0000-0000-000091020000}"/>
    <cellStyle name="Header Total" xfId="136" xr:uid="{00000000-0005-0000-0000-000092020000}"/>
    <cellStyle name="Header_newmodel" xfId="137" xr:uid="{00000000-0005-0000-0000-000093020000}"/>
    <cellStyle name="Header1" xfId="138" xr:uid="{00000000-0005-0000-0000-000094020000}"/>
    <cellStyle name="Header2" xfId="139" xr:uid="{00000000-0005-0000-0000-000095020000}"/>
    <cellStyle name="Header3" xfId="140" xr:uid="{00000000-0005-0000-0000-000096020000}"/>
    <cellStyle name="Header4" xfId="141" xr:uid="{00000000-0005-0000-0000-000097020000}"/>
    <cellStyle name="Heading 1 2" xfId="142" xr:uid="{00000000-0005-0000-0000-000098020000}"/>
    <cellStyle name="Heading 1 2 2" xfId="909" xr:uid="{00000000-0005-0000-0000-000099020000}"/>
    <cellStyle name="Heading 1 2 3" xfId="561" xr:uid="{00000000-0005-0000-0000-00009A020000}"/>
    <cellStyle name="Heading 1 2 4" xfId="427" xr:uid="{00000000-0005-0000-0000-00009B020000}"/>
    <cellStyle name="Heading 1 3" xfId="143" xr:uid="{00000000-0005-0000-0000-00009C020000}"/>
    <cellStyle name="Heading 1 3 2" xfId="910" xr:uid="{00000000-0005-0000-0000-00009D020000}"/>
    <cellStyle name="Heading 1 3 3" xfId="562" xr:uid="{00000000-0005-0000-0000-00009E020000}"/>
    <cellStyle name="Heading 1 4" xfId="698" xr:uid="{00000000-0005-0000-0000-00009F020000}"/>
    <cellStyle name="Heading 1 4 2" xfId="1028" xr:uid="{00000000-0005-0000-0000-0000A0020000}"/>
    <cellStyle name="Heading 1 5" xfId="802" xr:uid="{00000000-0005-0000-0000-0000A1020000}"/>
    <cellStyle name="Heading 1 6" xfId="1074" xr:uid="{00000000-0005-0000-0000-0000A2020000}"/>
    <cellStyle name="Heading 1 7" xfId="560" xr:uid="{00000000-0005-0000-0000-0000A3020000}"/>
    <cellStyle name="Heading 1 8" xfId="346" xr:uid="{00000000-0005-0000-0000-0000A4020000}"/>
    <cellStyle name="Heading 2 2" xfId="144" xr:uid="{00000000-0005-0000-0000-0000A5020000}"/>
    <cellStyle name="Heading 2 2 2" xfId="911" xr:uid="{00000000-0005-0000-0000-0000A6020000}"/>
    <cellStyle name="Heading 2 2 3" xfId="564" xr:uid="{00000000-0005-0000-0000-0000A7020000}"/>
    <cellStyle name="Heading 2 2 4" xfId="428" xr:uid="{00000000-0005-0000-0000-0000A8020000}"/>
    <cellStyle name="Heading 2 3" xfId="145" xr:uid="{00000000-0005-0000-0000-0000A9020000}"/>
    <cellStyle name="Heading 2 3 2" xfId="912" xr:uid="{00000000-0005-0000-0000-0000AA020000}"/>
    <cellStyle name="Heading 2 3 3" xfId="565" xr:uid="{00000000-0005-0000-0000-0000AB020000}"/>
    <cellStyle name="Heading 2 4" xfId="699" xr:uid="{00000000-0005-0000-0000-0000AC020000}"/>
    <cellStyle name="Heading 2 4 2" xfId="1030" xr:uid="{00000000-0005-0000-0000-0000AD020000}"/>
    <cellStyle name="Heading 2 5" xfId="803" xr:uid="{00000000-0005-0000-0000-0000AE020000}"/>
    <cellStyle name="Heading 2 6" xfId="1089" xr:uid="{00000000-0005-0000-0000-0000AF020000}"/>
    <cellStyle name="Heading 2 7" xfId="563" xr:uid="{00000000-0005-0000-0000-0000B0020000}"/>
    <cellStyle name="Heading 2 8" xfId="347" xr:uid="{00000000-0005-0000-0000-0000B1020000}"/>
    <cellStyle name="Heading 3 2" xfId="146" xr:uid="{00000000-0005-0000-0000-0000B2020000}"/>
    <cellStyle name="Heading 3 2 2" xfId="913" xr:uid="{00000000-0005-0000-0000-0000B3020000}"/>
    <cellStyle name="Heading 3 2 3" xfId="567" xr:uid="{00000000-0005-0000-0000-0000B4020000}"/>
    <cellStyle name="Heading 3 2 4" xfId="429" xr:uid="{00000000-0005-0000-0000-0000B5020000}"/>
    <cellStyle name="Heading 3 3" xfId="147" xr:uid="{00000000-0005-0000-0000-0000B6020000}"/>
    <cellStyle name="Heading 3 3 2" xfId="914" xr:uid="{00000000-0005-0000-0000-0000B7020000}"/>
    <cellStyle name="Heading 3 3 3" xfId="568" xr:uid="{00000000-0005-0000-0000-0000B8020000}"/>
    <cellStyle name="Heading 3 4" xfId="700" xr:uid="{00000000-0005-0000-0000-0000B9020000}"/>
    <cellStyle name="Heading 3 4 2" xfId="1031" xr:uid="{00000000-0005-0000-0000-0000BA020000}"/>
    <cellStyle name="Heading 3 5" xfId="804" xr:uid="{00000000-0005-0000-0000-0000BB020000}"/>
    <cellStyle name="Heading 3 6" xfId="1072" xr:uid="{00000000-0005-0000-0000-0000BC020000}"/>
    <cellStyle name="Heading 3 7" xfId="566" xr:uid="{00000000-0005-0000-0000-0000BD020000}"/>
    <cellStyle name="Heading 3 8" xfId="348" xr:uid="{00000000-0005-0000-0000-0000BE020000}"/>
    <cellStyle name="Heading 4 2" xfId="148" xr:uid="{00000000-0005-0000-0000-0000BF020000}"/>
    <cellStyle name="Heading 4 2 2" xfId="915" xr:uid="{00000000-0005-0000-0000-0000C0020000}"/>
    <cellStyle name="Heading 4 2 3" xfId="570" xr:uid="{00000000-0005-0000-0000-0000C1020000}"/>
    <cellStyle name="Heading 4 2 4" xfId="430" xr:uid="{00000000-0005-0000-0000-0000C2020000}"/>
    <cellStyle name="Heading 4 3" xfId="149" xr:uid="{00000000-0005-0000-0000-0000C3020000}"/>
    <cellStyle name="Heading 4 3 2" xfId="916" xr:uid="{00000000-0005-0000-0000-0000C4020000}"/>
    <cellStyle name="Heading 4 3 3" xfId="571" xr:uid="{00000000-0005-0000-0000-0000C5020000}"/>
    <cellStyle name="Heading 4 4" xfId="701" xr:uid="{00000000-0005-0000-0000-0000C6020000}"/>
    <cellStyle name="Heading 4 4 2" xfId="1033" xr:uid="{00000000-0005-0000-0000-0000C7020000}"/>
    <cellStyle name="Heading 4 5" xfId="805" xr:uid="{00000000-0005-0000-0000-0000C8020000}"/>
    <cellStyle name="Heading 4 6" xfId="1065" xr:uid="{00000000-0005-0000-0000-0000C9020000}"/>
    <cellStyle name="Heading 4 7" xfId="569" xr:uid="{00000000-0005-0000-0000-0000CA020000}"/>
    <cellStyle name="Heading 4 8" xfId="349" xr:uid="{00000000-0005-0000-0000-0000CB020000}"/>
    <cellStyle name="Hold Values - IBM Cognos" xfId="1160" xr:uid="{00000000-0005-0000-0000-0000CC020000}"/>
    <cellStyle name="Hyperlink 2" xfId="1115" xr:uid="{00000000-0005-0000-0000-0000CD020000}"/>
    <cellStyle name="Hyperlink 3" xfId="1116" xr:uid="{00000000-0005-0000-0000-0000CE020000}"/>
    <cellStyle name="Input [yellow]" xfId="150" xr:uid="{00000000-0005-0000-0000-0000CF020000}"/>
    <cellStyle name="Input 10" xfId="151" xr:uid="{00000000-0005-0000-0000-0000D0020000}"/>
    <cellStyle name="Input 11" xfId="152" xr:uid="{00000000-0005-0000-0000-0000D1020000}"/>
    <cellStyle name="Input 12" xfId="153" xr:uid="{00000000-0005-0000-0000-0000D2020000}"/>
    <cellStyle name="Input 13" xfId="154" xr:uid="{00000000-0005-0000-0000-0000D3020000}"/>
    <cellStyle name="Input 14" xfId="155" xr:uid="{00000000-0005-0000-0000-0000D4020000}"/>
    <cellStyle name="Input 15" xfId="350" xr:uid="{00000000-0005-0000-0000-0000D5020000}"/>
    <cellStyle name="Input 16" xfId="1096" xr:uid="{00000000-0005-0000-0000-0000D6020000}"/>
    <cellStyle name="Input 17" xfId="1100" xr:uid="{00000000-0005-0000-0000-0000D7020000}"/>
    <cellStyle name="Input 18" xfId="1110" xr:uid="{00000000-0005-0000-0000-0000D8020000}"/>
    <cellStyle name="Input 19" xfId="1109" xr:uid="{00000000-0005-0000-0000-0000D9020000}"/>
    <cellStyle name="Input 2" xfId="156" xr:uid="{00000000-0005-0000-0000-0000DA020000}"/>
    <cellStyle name="Input 2 2" xfId="917" xr:uid="{00000000-0005-0000-0000-0000DB020000}"/>
    <cellStyle name="Input 2 3" xfId="573" xr:uid="{00000000-0005-0000-0000-0000DC020000}"/>
    <cellStyle name="Input 2 4" xfId="431" xr:uid="{00000000-0005-0000-0000-0000DD020000}"/>
    <cellStyle name="Input 3" xfId="157" xr:uid="{00000000-0005-0000-0000-0000DE020000}"/>
    <cellStyle name="Input 3 2" xfId="574" xr:uid="{00000000-0005-0000-0000-0000DF020000}"/>
    <cellStyle name="Input 4" xfId="158" xr:uid="{00000000-0005-0000-0000-0000E0020000}"/>
    <cellStyle name="Input 4 2" xfId="1034" xr:uid="{00000000-0005-0000-0000-0000E1020000}"/>
    <cellStyle name="Input 5" xfId="159" xr:uid="{00000000-0005-0000-0000-0000E2020000}"/>
    <cellStyle name="Input 5 2" xfId="806" xr:uid="{00000000-0005-0000-0000-0000E3020000}"/>
    <cellStyle name="Input 6" xfId="160" xr:uid="{00000000-0005-0000-0000-0000E4020000}"/>
    <cellStyle name="Input 6 2" xfId="1026" xr:uid="{00000000-0005-0000-0000-0000E5020000}"/>
    <cellStyle name="Input 7" xfId="161" xr:uid="{00000000-0005-0000-0000-0000E6020000}"/>
    <cellStyle name="Input 7 2" xfId="572" xr:uid="{00000000-0005-0000-0000-0000E7020000}"/>
    <cellStyle name="Input 8" xfId="162" xr:uid="{00000000-0005-0000-0000-0000E8020000}"/>
    <cellStyle name="Input 9" xfId="163" xr:uid="{00000000-0005-0000-0000-0000E9020000}"/>
    <cellStyle name="Input Box" xfId="164" xr:uid="{00000000-0005-0000-0000-0000EA020000}"/>
    <cellStyle name="Inputs" xfId="165" xr:uid="{00000000-0005-0000-0000-0000EB020000}"/>
    <cellStyle name="ISBSPercentSS" xfId="166" xr:uid="{00000000-0005-0000-0000-0000EC020000}"/>
    <cellStyle name="ISBSPercentSSBoldwBorders" xfId="167" xr:uid="{00000000-0005-0000-0000-0000ED020000}"/>
    <cellStyle name="Linked Cell 2" xfId="168" xr:uid="{00000000-0005-0000-0000-0000EE020000}"/>
    <cellStyle name="Linked Cell 2 2" xfId="918" xr:uid="{00000000-0005-0000-0000-0000EF020000}"/>
    <cellStyle name="Linked Cell 2 3" xfId="576" xr:uid="{00000000-0005-0000-0000-0000F0020000}"/>
    <cellStyle name="Linked Cell 2 4" xfId="432" xr:uid="{00000000-0005-0000-0000-0000F1020000}"/>
    <cellStyle name="Linked Cell 3" xfId="169" xr:uid="{00000000-0005-0000-0000-0000F2020000}"/>
    <cellStyle name="Linked Cell 3 2" xfId="577" xr:uid="{00000000-0005-0000-0000-0000F3020000}"/>
    <cellStyle name="Linked Cell 4" xfId="702" xr:uid="{00000000-0005-0000-0000-0000F4020000}"/>
    <cellStyle name="Linked Cell 4 2" xfId="1035" xr:uid="{00000000-0005-0000-0000-0000F5020000}"/>
    <cellStyle name="Linked Cell 5" xfId="807" xr:uid="{00000000-0005-0000-0000-0000F6020000}"/>
    <cellStyle name="Linked Cell 6" xfId="1088" xr:uid="{00000000-0005-0000-0000-0000F7020000}"/>
    <cellStyle name="Linked Cell 7" xfId="575" xr:uid="{00000000-0005-0000-0000-0000F8020000}"/>
    <cellStyle name="List Name - IBM Cognos" xfId="1161" xr:uid="{00000000-0005-0000-0000-0000F9020000}"/>
    <cellStyle name="Locked - IBM Cognos" xfId="1162" xr:uid="{00000000-0005-0000-0000-0000FA020000}"/>
    <cellStyle name="Measure - IBM Cognos" xfId="1163" xr:uid="{00000000-0005-0000-0000-0000FB020000}"/>
    <cellStyle name="Measure Header - IBM Cognos" xfId="1164" xr:uid="{00000000-0005-0000-0000-0000FC020000}"/>
    <cellStyle name="Measure Name - IBM Cognos" xfId="1165" xr:uid="{00000000-0005-0000-0000-0000FD020000}"/>
    <cellStyle name="Measure Summary - IBM Cognos" xfId="1166" xr:uid="{00000000-0005-0000-0000-0000FE020000}"/>
    <cellStyle name="Measure Summary TM1 - IBM Cognos" xfId="1167" xr:uid="{00000000-0005-0000-0000-0000FF020000}"/>
    <cellStyle name="Measure Template - IBM Cognos" xfId="1168" xr:uid="{00000000-0005-0000-0000-000000030000}"/>
    <cellStyle name="More - IBM Cognos" xfId="1169" xr:uid="{00000000-0005-0000-0000-000001030000}"/>
    <cellStyle name="Multiple" xfId="170" xr:uid="{00000000-0005-0000-0000-000002030000}"/>
    <cellStyle name="Name" xfId="171" xr:uid="{00000000-0005-0000-0000-000003030000}"/>
    <cellStyle name="Neutral 2" xfId="172" xr:uid="{00000000-0005-0000-0000-000004030000}"/>
    <cellStyle name="Neutral 2 2" xfId="919" xr:uid="{00000000-0005-0000-0000-000005030000}"/>
    <cellStyle name="Neutral 2 3" xfId="579" xr:uid="{00000000-0005-0000-0000-000006030000}"/>
    <cellStyle name="Neutral 2 4" xfId="433" xr:uid="{00000000-0005-0000-0000-000007030000}"/>
    <cellStyle name="Neutral 3" xfId="173" xr:uid="{00000000-0005-0000-0000-000008030000}"/>
    <cellStyle name="Neutral 3 2" xfId="580" xr:uid="{00000000-0005-0000-0000-000009030000}"/>
    <cellStyle name="Neutral 4" xfId="703" xr:uid="{00000000-0005-0000-0000-00000A030000}"/>
    <cellStyle name="Neutral 4 2" xfId="1036" xr:uid="{00000000-0005-0000-0000-00000B030000}"/>
    <cellStyle name="Neutral 5" xfId="808" xr:uid="{00000000-0005-0000-0000-00000C030000}"/>
    <cellStyle name="Neutral 6" xfId="1070" xr:uid="{00000000-0005-0000-0000-00000D030000}"/>
    <cellStyle name="Neutral 7" xfId="578" xr:uid="{00000000-0005-0000-0000-00000E030000}"/>
    <cellStyle name="NewAcct" xfId="174" xr:uid="{00000000-0005-0000-0000-00000F030000}"/>
    <cellStyle name="NonPrint_Heading" xfId="175" xr:uid="{00000000-0005-0000-0000-000010030000}"/>
    <cellStyle name="Normal" xfId="0" builtinId="0"/>
    <cellStyle name="Normal - Style1" xfId="176" xr:uid="{00000000-0005-0000-0000-000012030000}"/>
    <cellStyle name="Normal 10" xfId="177" xr:uid="{00000000-0005-0000-0000-000013030000}"/>
    <cellStyle name="Normal 10 2" xfId="704" xr:uid="{00000000-0005-0000-0000-000014030000}"/>
    <cellStyle name="Normal 10 2 2" xfId="705" xr:uid="{00000000-0005-0000-0000-000015030000}"/>
    <cellStyle name="Normal 10 2 3" xfId="1037" xr:uid="{00000000-0005-0000-0000-000016030000}"/>
    <cellStyle name="Normal 10 3" xfId="706" xr:uid="{00000000-0005-0000-0000-000017030000}"/>
    <cellStyle name="Normal 10 4" xfId="920" xr:uid="{00000000-0005-0000-0000-000018030000}"/>
    <cellStyle name="Normal 10 5" xfId="983" xr:uid="{00000000-0005-0000-0000-000019030000}"/>
    <cellStyle name="Normal 10 6" xfId="581" xr:uid="{00000000-0005-0000-0000-00001A030000}"/>
    <cellStyle name="Normal 101" xfId="921" xr:uid="{00000000-0005-0000-0000-00001B030000}"/>
    <cellStyle name="Normal 11" xfId="178" xr:uid="{00000000-0005-0000-0000-00001C030000}"/>
    <cellStyle name="Normal 11 2" xfId="707" xr:uid="{00000000-0005-0000-0000-00001D030000}"/>
    <cellStyle name="Normal 11 2 2" xfId="1066" xr:uid="{00000000-0005-0000-0000-00001E030000}"/>
    <cellStyle name="Normal 11 2 2 2" xfId="1208" xr:uid="{00000000-0005-0000-0000-00001F030000}"/>
    <cellStyle name="Normal 11 3" xfId="985" xr:uid="{00000000-0005-0000-0000-000020030000}"/>
    <cellStyle name="Normal 11 4" xfId="628" xr:uid="{00000000-0005-0000-0000-000021030000}"/>
    <cellStyle name="Normal 11 4 2" xfId="1182" xr:uid="{00000000-0005-0000-0000-000022030000}"/>
    <cellStyle name="Normal 12" xfId="179" xr:uid="{00000000-0005-0000-0000-000023030000}"/>
    <cellStyle name="Normal 12 2" xfId="708" xr:uid="{00000000-0005-0000-0000-000024030000}"/>
    <cellStyle name="Normal 12 3" xfId="709" xr:uid="{00000000-0005-0000-0000-000025030000}"/>
    <cellStyle name="Normal 12 4" xfId="814" xr:uid="{00000000-0005-0000-0000-000026030000}"/>
    <cellStyle name="Normal 12 4 2" xfId="1190" xr:uid="{00000000-0005-0000-0000-000027030000}"/>
    <cellStyle name="Normal 12 5" xfId="986" xr:uid="{00000000-0005-0000-0000-000028030000}"/>
    <cellStyle name="Normal 12 6" xfId="630" xr:uid="{00000000-0005-0000-0000-000029030000}"/>
    <cellStyle name="Normal 12 7" xfId="434" xr:uid="{00000000-0005-0000-0000-00002A030000}"/>
    <cellStyle name="Normal 13" xfId="180" xr:uid="{00000000-0005-0000-0000-00002B030000}"/>
    <cellStyle name="Normal 13 2" xfId="710" xr:uid="{00000000-0005-0000-0000-00002C030000}"/>
    <cellStyle name="Normal 13 3" xfId="435" xr:uid="{00000000-0005-0000-0000-00002D030000}"/>
    <cellStyle name="Normal 14" xfId="181" xr:uid="{00000000-0005-0000-0000-00002E030000}"/>
    <cellStyle name="Normal 14 2" xfId="711" xr:uid="{00000000-0005-0000-0000-00002F030000}"/>
    <cellStyle name="Normal 14 3" xfId="452" xr:uid="{00000000-0005-0000-0000-000030030000}"/>
    <cellStyle name="Normal 14 4" xfId="1105" xr:uid="{00000000-0005-0000-0000-000031030000}"/>
    <cellStyle name="Normal 15" xfId="182" xr:uid="{00000000-0005-0000-0000-000032030000}"/>
    <cellStyle name="Normal 15 2" xfId="712" xr:uid="{00000000-0005-0000-0000-000033030000}"/>
    <cellStyle name="Normal 16" xfId="183" xr:uid="{00000000-0005-0000-0000-000034030000}"/>
    <cellStyle name="Normal 16 2" xfId="631" xr:uid="{00000000-0005-0000-0000-000035030000}"/>
    <cellStyle name="Normal 17" xfId="184" xr:uid="{00000000-0005-0000-0000-000036030000}"/>
    <cellStyle name="Normal 17 2" xfId="713" xr:uid="{00000000-0005-0000-0000-000037030000}"/>
    <cellStyle name="Normal 18" xfId="185" xr:uid="{00000000-0005-0000-0000-000038030000}"/>
    <cellStyle name="Normal 18 2" xfId="714" xr:uid="{00000000-0005-0000-0000-000039030000}"/>
    <cellStyle name="Normal 19" xfId="186" xr:uid="{00000000-0005-0000-0000-00003A030000}"/>
    <cellStyle name="Normal 19 2" xfId="715" xr:uid="{00000000-0005-0000-0000-00003B030000}"/>
    <cellStyle name="Normal 2" xfId="5" xr:uid="{00000000-0005-0000-0000-00003C030000}"/>
    <cellStyle name="Normal 2 2" xfId="187" xr:uid="{00000000-0005-0000-0000-00003D030000}"/>
    <cellStyle name="Normal 2 2 2" xfId="923" xr:uid="{00000000-0005-0000-0000-00003E030000}"/>
    <cellStyle name="Normal 2 2 2 2" xfId="1039" xr:uid="{00000000-0005-0000-0000-00003F030000}"/>
    <cellStyle name="Normal 2 2 3" xfId="922" xr:uid="{00000000-0005-0000-0000-000040030000}"/>
    <cellStyle name="Normal 2 2 4" xfId="583" xr:uid="{00000000-0005-0000-0000-000041030000}"/>
    <cellStyle name="Normal 2 3" xfId="188" xr:uid="{00000000-0005-0000-0000-000042030000}"/>
    <cellStyle name="Normal 2 3 2" xfId="585" xr:uid="{00000000-0005-0000-0000-000043030000}"/>
    <cellStyle name="Normal 2 3 2 2" xfId="925" xr:uid="{00000000-0005-0000-0000-000044030000}"/>
    <cellStyle name="Normal 2 3 3" xfId="586" xr:uid="{00000000-0005-0000-0000-000045030000}"/>
    <cellStyle name="Normal 2 3 4" xfId="924" xr:uid="{00000000-0005-0000-0000-000046030000}"/>
    <cellStyle name="Normal 2 3 4 2" xfId="1196" xr:uid="{00000000-0005-0000-0000-000047030000}"/>
    <cellStyle name="Normal 2 3 5" xfId="584" xr:uid="{00000000-0005-0000-0000-000048030000}"/>
    <cellStyle name="Normal 2 3 5 2" xfId="1117" xr:uid="{00000000-0005-0000-0000-000049030000}"/>
    <cellStyle name="Normal 2 4" xfId="716" xr:uid="{00000000-0005-0000-0000-00004A030000}"/>
    <cellStyle name="Normal 2 4 2" xfId="926" xr:uid="{00000000-0005-0000-0000-00004B030000}"/>
    <cellStyle name="Normal 2 4 3" xfId="1038" xr:uid="{00000000-0005-0000-0000-00004C030000}"/>
    <cellStyle name="Normal 2 5" xfId="927" xr:uid="{00000000-0005-0000-0000-00004D030000}"/>
    <cellStyle name="Normal 2 6" xfId="809" xr:uid="{00000000-0005-0000-0000-00004E030000}"/>
    <cellStyle name="Normal 2 7" xfId="1044" xr:uid="{00000000-0005-0000-0000-00004F030000}"/>
    <cellStyle name="Normal 2 8" xfId="582" xr:uid="{00000000-0005-0000-0000-000050030000}"/>
    <cellStyle name="Normal 20" xfId="189" xr:uid="{00000000-0005-0000-0000-000051030000}"/>
    <cellStyle name="Normal 20 2" xfId="717" xr:uid="{00000000-0005-0000-0000-000052030000}"/>
    <cellStyle name="Normal 21" xfId="190" xr:uid="{00000000-0005-0000-0000-000053030000}"/>
    <cellStyle name="Normal 21 2" xfId="718" xr:uid="{00000000-0005-0000-0000-000054030000}"/>
    <cellStyle name="Normal 21 3" xfId="1107" xr:uid="{00000000-0005-0000-0000-000055030000}"/>
    <cellStyle name="Normal 22" xfId="191" xr:uid="{00000000-0005-0000-0000-000056030000}"/>
    <cellStyle name="Normal 22 2" xfId="972" xr:uid="{00000000-0005-0000-0000-000057030000}"/>
    <cellStyle name="Normal 22 2 2" xfId="1204" xr:uid="{00000000-0005-0000-0000-000058030000}"/>
    <cellStyle name="Normal 22 3" xfId="747" xr:uid="{00000000-0005-0000-0000-000059030000}"/>
    <cellStyle name="Normal 23" xfId="192" xr:uid="{00000000-0005-0000-0000-00005A030000}"/>
    <cellStyle name="Normal 23 2" xfId="765" xr:uid="{00000000-0005-0000-0000-00005B030000}"/>
    <cellStyle name="Normal 24" xfId="193" xr:uid="{00000000-0005-0000-0000-00005C030000}"/>
    <cellStyle name="Normal 24 2" xfId="194" xr:uid="{00000000-0005-0000-0000-00005D030000}"/>
    <cellStyle name="Normal 24 3" xfId="769" xr:uid="{00000000-0005-0000-0000-00005E030000}"/>
    <cellStyle name="Normal 25" xfId="973" xr:uid="{00000000-0005-0000-0000-00005F030000}"/>
    <cellStyle name="Normal 26" xfId="1087" xr:uid="{00000000-0005-0000-0000-000060030000}"/>
    <cellStyle name="Normal 27" xfId="1092" xr:uid="{00000000-0005-0000-0000-000061030000}"/>
    <cellStyle name="Normal 27 2" xfId="1210" xr:uid="{00000000-0005-0000-0000-000062030000}"/>
    <cellStyle name="Normal 28" xfId="453" xr:uid="{00000000-0005-0000-0000-000063030000}"/>
    <cellStyle name="Normal 28 2" xfId="1181" xr:uid="{00000000-0005-0000-0000-000064030000}"/>
    <cellStyle name="Normal 29" xfId="1095" xr:uid="{00000000-0005-0000-0000-000065030000}"/>
    <cellStyle name="Normal 29 2" xfId="1212" xr:uid="{00000000-0005-0000-0000-000066030000}"/>
    <cellStyle name="Normal 29 3" xfId="1112" xr:uid="{00000000-0005-0000-0000-000067030000}"/>
    <cellStyle name="Normal 3" xfId="195" xr:uid="{00000000-0005-0000-0000-000068030000}"/>
    <cellStyle name="Normal 3 2" xfId="196" xr:uid="{00000000-0005-0000-0000-000069030000}"/>
    <cellStyle name="Normal 3 2 2" xfId="197" xr:uid="{00000000-0005-0000-0000-00006A030000}"/>
    <cellStyle name="Normal 3 2 2 2" xfId="929" xr:uid="{00000000-0005-0000-0000-00006B030000}"/>
    <cellStyle name="Normal 3 2 2 3" xfId="719" xr:uid="{00000000-0005-0000-0000-00006C030000}"/>
    <cellStyle name="Normal 3 2 3" xfId="928" xr:uid="{00000000-0005-0000-0000-00006D030000}"/>
    <cellStyle name="Normal 3 2 4" xfId="1041" xr:uid="{00000000-0005-0000-0000-00006E030000}"/>
    <cellStyle name="Normal 3 2 5" xfId="352" xr:uid="{00000000-0005-0000-0000-00006F030000}"/>
    <cellStyle name="Normal 3 3" xfId="198" xr:uid="{00000000-0005-0000-0000-000070030000}"/>
    <cellStyle name="Normal 3 3 2" xfId="199" xr:uid="{00000000-0005-0000-0000-000071030000}"/>
    <cellStyle name="Normal 3 3 2 2" xfId="930" xr:uid="{00000000-0005-0000-0000-000072030000}"/>
    <cellStyle name="Normal 3 3 3" xfId="720" xr:uid="{00000000-0005-0000-0000-000073030000}"/>
    <cellStyle name="Normal 3 4" xfId="200" xr:uid="{00000000-0005-0000-0000-000074030000}"/>
    <cellStyle name="Normal 3 4 2" xfId="587" xr:uid="{00000000-0005-0000-0000-000075030000}"/>
    <cellStyle name="Normal 3 5" xfId="351" xr:uid="{00000000-0005-0000-0000-000076030000}"/>
    <cellStyle name="Normal 3 5 2" xfId="1118" xr:uid="{00000000-0005-0000-0000-000077030000}"/>
    <cellStyle name="Normal 30" xfId="293" xr:uid="{00000000-0005-0000-0000-000078030000}"/>
    <cellStyle name="Normal 30 2" xfId="1213" xr:uid="{00000000-0005-0000-0000-000079030000}"/>
    <cellStyle name="Normal 30 3" xfId="1120" xr:uid="{00000000-0005-0000-0000-00007A030000}"/>
    <cellStyle name="Normal 31" xfId="375" xr:uid="{00000000-0005-0000-0000-00007B030000}"/>
    <cellStyle name="Normal 31 2" xfId="1214" xr:uid="{00000000-0005-0000-0000-00007C030000}"/>
    <cellStyle name="Normal 31 3" xfId="1121" xr:uid="{00000000-0005-0000-0000-00007D030000}"/>
    <cellStyle name="Normal 32" xfId="1098" xr:uid="{00000000-0005-0000-0000-00007E030000}"/>
    <cellStyle name="Normal 33" xfId="1106" xr:uid="{00000000-0005-0000-0000-00007F030000}"/>
    <cellStyle name="Normal 34" xfId="1111" xr:uid="{00000000-0005-0000-0000-000080030000}"/>
    <cellStyle name="Normal 4" xfId="201" xr:uid="{00000000-0005-0000-0000-000081030000}"/>
    <cellStyle name="Normal 4 2" xfId="589" xr:uid="{00000000-0005-0000-0000-000082030000}"/>
    <cellStyle name="Normal 4 2 2" xfId="931" xr:uid="{00000000-0005-0000-0000-000083030000}"/>
    <cellStyle name="Normal 4 2 3" xfId="1043" xr:uid="{00000000-0005-0000-0000-000084030000}"/>
    <cellStyle name="Normal 4 3" xfId="721" xr:uid="{00000000-0005-0000-0000-000085030000}"/>
    <cellStyle name="Normal 4 3 2" xfId="932" xr:uid="{00000000-0005-0000-0000-000086030000}"/>
    <cellStyle name="Normal 4 3 2 2" xfId="1197" xr:uid="{00000000-0005-0000-0000-000087030000}"/>
    <cellStyle name="Normal 4 3 3" xfId="1042" xr:uid="{00000000-0005-0000-0000-000088030000}"/>
    <cellStyle name="Normal 4 3 4" xfId="1184" xr:uid="{00000000-0005-0000-0000-000089030000}"/>
    <cellStyle name="Normal 4 4" xfId="722" xr:uid="{00000000-0005-0000-0000-00008A030000}"/>
    <cellStyle name="Normal 4 5" xfId="768" xr:uid="{00000000-0005-0000-0000-00008B030000}"/>
    <cellStyle name="Normal 4 5 2" xfId="1189" xr:uid="{00000000-0005-0000-0000-00008C030000}"/>
    <cellStyle name="Normal 4 6" xfId="819" xr:uid="{00000000-0005-0000-0000-00008D030000}"/>
    <cellStyle name="Normal 4 7" xfId="977" xr:uid="{00000000-0005-0000-0000-00008E030000}"/>
    <cellStyle name="Normal 4 7 2" xfId="1205" xr:uid="{00000000-0005-0000-0000-00008F030000}"/>
    <cellStyle name="Normal 4 8" xfId="588" xr:uid="{00000000-0005-0000-0000-000090030000}"/>
    <cellStyle name="Normal 4 9" xfId="378" xr:uid="{00000000-0005-0000-0000-000091030000}"/>
    <cellStyle name="Normal 5" xfId="202" xr:uid="{00000000-0005-0000-0000-000092030000}"/>
    <cellStyle name="Normal 5 2" xfId="203" xr:uid="{00000000-0005-0000-0000-000093030000}"/>
    <cellStyle name="Normal 5 2 2" xfId="934" xr:uid="{00000000-0005-0000-0000-000094030000}"/>
    <cellStyle name="Normal 5 2 2 2" xfId="1198" xr:uid="{00000000-0005-0000-0000-000095030000}"/>
    <cellStyle name="Normal 5 2 3" xfId="933" xr:uid="{00000000-0005-0000-0000-000096030000}"/>
    <cellStyle name="Normal 5 2 4" xfId="591" xr:uid="{00000000-0005-0000-0000-000097030000}"/>
    <cellStyle name="Normal 5 3" xfId="723" xr:uid="{00000000-0005-0000-0000-000098030000}"/>
    <cellStyle name="Normal 5 4" xfId="818" xr:uid="{00000000-0005-0000-0000-000099030000}"/>
    <cellStyle name="Normal 5 5" xfId="590" xr:uid="{00000000-0005-0000-0000-00009A030000}"/>
    <cellStyle name="Normal 5 6" xfId="1119" xr:uid="{00000000-0005-0000-0000-00009B030000}"/>
    <cellStyle name="Normal 6" xfId="204" xr:uid="{00000000-0005-0000-0000-00009C030000}"/>
    <cellStyle name="Normal 6 2" xfId="724" xr:uid="{00000000-0005-0000-0000-00009D030000}"/>
    <cellStyle name="Normal 6 2 2" xfId="936" xr:uid="{00000000-0005-0000-0000-00009E030000}"/>
    <cellStyle name="Normal 6 2 2 2" xfId="1199" xr:uid="{00000000-0005-0000-0000-00009F030000}"/>
    <cellStyle name="Normal 6 2 3" xfId="935" xr:uid="{00000000-0005-0000-0000-0000A0030000}"/>
    <cellStyle name="Normal 6 2 4" xfId="1045" xr:uid="{00000000-0005-0000-0000-0000A1030000}"/>
    <cellStyle name="Normal 6 2 5" xfId="1185" xr:uid="{00000000-0005-0000-0000-0000A2030000}"/>
    <cellStyle name="Normal 6 3" xfId="937" xr:uid="{00000000-0005-0000-0000-0000A3030000}"/>
    <cellStyle name="Normal 6 4" xfId="938" xr:uid="{00000000-0005-0000-0000-0000A4030000}"/>
    <cellStyle name="Normal 6 5" xfId="816" xr:uid="{00000000-0005-0000-0000-0000A5030000}"/>
    <cellStyle name="Normal 6 6" xfId="979" xr:uid="{00000000-0005-0000-0000-0000A6030000}"/>
    <cellStyle name="Normal 6 6 2" xfId="1206" xr:uid="{00000000-0005-0000-0000-0000A7030000}"/>
    <cellStyle name="Normal 6 7" xfId="592" xr:uid="{00000000-0005-0000-0000-0000A8030000}"/>
    <cellStyle name="Normal 6 8" xfId="436" xr:uid="{00000000-0005-0000-0000-0000A9030000}"/>
    <cellStyle name="Normal 7" xfId="205" xr:uid="{00000000-0005-0000-0000-0000AA030000}"/>
    <cellStyle name="Normal 7 2" xfId="725" xr:uid="{00000000-0005-0000-0000-0000AB030000}"/>
    <cellStyle name="Normal 7 2 2" xfId="941" xr:uid="{00000000-0005-0000-0000-0000AC030000}"/>
    <cellStyle name="Normal 7 2 3" xfId="940" xr:uid="{00000000-0005-0000-0000-0000AD030000}"/>
    <cellStyle name="Normal 7 2 4" xfId="1046" xr:uid="{00000000-0005-0000-0000-0000AE030000}"/>
    <cellStyle name="Normal 7 2 5" xfId="1186" xr:uid="{00000000-0005-0000-0000-0000AF030000}"/>
    <cellStyle name="Normal 7 3" xfId="942" xr:uid="{00000000-0005-0000-0000-0000B0030000}"/>
    <cellStyle name="Normal 7 4" xfId="939" xr:uid="{00000000-0005-0000-0000-0000B1030000}"/>
    <cellStyle name="Normal 7 5" xfId="980" xr:uid="{00000000-0005-0000-0000-0000B2030000}"/>
    <cellStyle name="Normal 7 5 2" xfId="1207" xr:uid="{00000000-0005-0000-0000-0000B3030000}"/>
    <cellStyle name="Normal 7 6" xfId="593" xr:uid="{00000000-0005-0000-0000-0000B4030000}"/>
    <cellStyle name="Normal 7 7" xfId="437" xr:uid="{00000000-0005-0000-0000-0000B5030000}"/>
    <cellStyle name="Normal 8" xfId="206" xr:uid="{00000000-0005-0000-0000-0000B6030000}"/>
    <cellStyle name="Normal 8 2" xfId="207" xr:uid="{00000000-0005-0000-0000-0000B7030000}"/>
    <cellStyle name="Normal 8 2 2" xfId="208" xr:uid="{00000000-0005-0000-0000-0000B8030000}"/>
    <cellStyle name="Normal 8 2 2 2" xfId="944" xr:uid="{00000000-0005-0000-0000-0000B9030000}"/>
    <cellStyle name="Normal 8 2 3" xfId="595" xr:uid="{00000000-0005-0000-0000-0000BA030000}"/>
    <cellStyle name="Normal 8 3" xfId="209" xr:uid="{00000000-0005-0000-0000-0000BB030000}"/>
    <cellStyle name="Normal 8 3 2" xfId="210" xr:uid="{00000000-0005-0000-0000-0000BC030000}"/>
    <cellStyle name="Normal 8 3 2 2" xfId="1047" xr:uid="{00000000-0005-0000-0000-0000BD030000}"/>
    <cellStyle name="Normal 8 3 3" xfId="945" xr:uid="{00000000-0005-0000-0000-0000BE030000}"/>
    <cellStyle name="Normal 8 4" xfId="211" xr:uid="{00000000-0005-0000-0000-0000BF030000}"/>
    <cellStyle name="Normal 8 4 2" xfId="943" xr:uid="{00000000-0005-0000-0000-0000C0030000}"/>
    <cellStyle name="Normal 8 5" xfId="212" xr:uid="{00000000-0005-0000-0000-0000C1030000}"/>
    <cellStyle name="Normal 8 5 2" xfId="594" xr:uid="{00000000-0005-0000-0000-0000C2030000}"/>
    <cellStyle name="Normal 8 6" xfId="438" xr:uid="{00000000-0005-0000-0000-0000C3030000}"/>
    <cellStyle name="Normal 9" xfId="213" xr:uid="{00000000-0005-0000-0000-0000C4030000}"/>
    <cellStyle name="Normal 9 2" xfId="214" xr:uid="{00000000-0005-0000-0000-0000C5030000}"/>
    <cellStyle name="Normal 9 2 2" xfId="1048" xr:uid="{00000000-0005-0000-0000-0000C6030000}"/>
    <cellStyle name="Normal 9 2 3" xfId="726" xr:uid="{00000000-0005-0000-0000-0000C7030000}"/>
    <cellStyle name="Normal 9 3" xfId="946" xr:uid="{00000000-0005-0000-0000-0000C8030000}"/>
    <cellStyle name="Normal 9 4" xfId="596" xr:uid="{00000000-0005-0000-0000-0000C9030000}"/>
    <cellStyle name="Normal 9 5" xfId="353" xr:uid="{00000000-0005-0000-0000-0000CA030000}"/>
    <cellStyle name="Normal_ACT THRU 0806 - Balance Sheets 091306" xfId="4" xr:uid="{00000000-0005-0000-0000-0000CB030000}"/>
    <cellStyle name="Note 10" xfId="1069" xr:uid="{00000000-0005-0000-0000-0000CC030000}"/>
    <cellStyle name="Note 11" xfId="597" xr:uid="{00000000-0005-0000-0000-0000CD030000}"/>
    <cellStyle name="Note 2" xfId="215" xr:uid="{00000000-0005-0000-0000-0000CE030000}"/>
    <cellStyle name="Note 2 2" xfId="355" xr:uid="{00000000-0005-0000-0000-0000CF030000}"/>
    <cellStyle name="Note 2 2 2" xfId="356" xr:uid="{00000000-0005-0000-0000-0000D0030000}"/>
    <cellStyle name="Note 2 2 2 2" xfId="757" xr:uid="{00000000-0005-0000-0000-0000D1030000}"/>
    <cellStyle name="Note 2 2 3" xfId="756" xr:uid="{00000000-0005-0000-0000-0000D2030000}"/>
    <cellStyle name="Note 2 3" xfId="357" xr:uid="{00000000-0005-0000-0000-0000D3030000}"/>
    <cellStyle name="Note 2 3 2" xfId="439" xr:uid="{00000000-0005-0000-0000-0000D4030000}"/>
    <cellStyle name="Note 2 4" xfId="598" xr:uid="{00000000-0005-0000-0000-0000D5030000}"/>
    <cellStyle name="Note 2 5" xfId="354" xr:uid="{00000000-0005-0000-0000-0000D6030000}"/>
    <cellStyle name="Note 3" xfId="216" xr:uid="{00000000-0005-0000-0000-0000D7030000}"/>
    <cellStyle name="Note 3 2" xfId="358" xr:uid="{00000000-0005-0000-0000-0000D8030000}"/>
    <cellStyle name="Note 3 2 2" xfId="758" xr:uid="{00000000-0005-0000-0000-0000D9030000}"/>
    <cellStyle name="Note 3 3" xfId="599" xr:uid="{00000000-0005-0000-0000-0000DA030000}"/>
    <cellStyle name="Note 4" xfId="359" xr:uid="{00000000-0005-0000-0000-0000DB030000}"/>
    <cellStyle name="Note 4 2" xfId="360" xr:uid="{00000000-0005-0000-0000-0000DC030000}"/>
    <cellStyle name="Note 4 2 2" xfId="728" xr:uid="{00000000-0005-0000-0000-0000DD030000}"/>
    <cellStyle name="Note 4 3" xfId="1049" xr:uid="{00000000-0005-0000-0000-0000DE030000}"/>
    <cellStyle name="Note 4 4" xfId="727" xr:uid="{00000000-0005-0000-0000-0000DF030000}"/>
    <cellStyle name="Note 5" xfId="361" xr:uid="{00000000-0005-0000-0000-0000E0030000}"/>
    <cellStyle name="Note 5 2" xfId="362" xr:uid="{00000000-0005-0000-0000-0000E1030000}"/>
    <cellStyle name="Note 5 2 2" xfId="760" xr:uid="{00000000-0005-0000-0000-0000E2030000}"/>
    <cellStyle name="Note 5 3" xfId="759" xr:uid="{00000000-0005-0000-0000-0000E3030000}"/>
    <cellStyle name="Note 6" xfId="363" xr:uid="{00000000-0005-0000-0000-0000E4030000}"/>
    <cellStyle name="Note 6 2" xfId="364" xr:uid="{00000000-0005-0000-0000-0000E5030000}"/>
    <cellStyle name="Note 6 2 2" xfId="761" xr:uid="{00000000-0005-0000-0000-0000E6030000}"/>
    <cellStyle name="Note 6 3" xfId="440" xr:uid="{00000000-0005-0000-0000-0000E7030000}"/>
    <cellStyle name="Note 6 3 2" xfId="441" xr:uid="{00000000-0005-0000-0000-0000E8030000}"/>
    <cellStyle name="Note 7" xfId="365" xr:uid="{00000000-0005-0000-0000-0000E9030000}"/>
    <cellStyle name="Note 7 2" xfId="442" xr:uid="{00000000-0005-0000-0000-0000EA030000}"/>
    <cellStyle name="Note 8" xfId="443" xr:uid="{00000000-0005-0000-0000-0000EB030000}"/>
    <cellStyle name="Note 9" xfId="810" xr:uid="{00000000-0005-0000-0000-0000EC030000}"/>
    <cellStyle name="Output 2" xfId="217" xr:uid="{00000000-0005-0000-0000-0000ED030000}"/>
    <cellStyle name="Output 2 2" xfId="947" xr:uid="{00000000-0005-0000-0000-0000EE030000}"/>
    <cellStyle name="Output 2 3" xfId="601" xr:uid="{00000000-0005-0000-0000-0000EF030000}"/>
    <cellStyle name="Output 2 4" xfId="444" xr:uid="{00000000-0005-0000-0000-0000F0030000}"/>
    <cellStyle name="Output 3" xfId="218" xr:uid="{00000000-0005-0000-0000-0000F1030000}"/>
    <cellStyle name="Output 3 2" xfId="948" xr:uid="{00000000-0005-0000-0000-0000F2030000}"/>
    <cellStyle name="Output 3 3" xfId="602" xr:uid="{00000000-0005-0000-0000-0000F3030000}"/>
    <cellStyle name="Output 4" xfId="729" xr:uid="{00000000-0005-0000-0000-0000F4030000}"/>
    <cellStyle name="Output 4 2" xfId="1051" xr:uid="{00000000-0005-0000-0000-0000F5030000}"/>
    <cellStyle name="Output 5" xfId="811" xr:uid="{00000000-0005-0000-0000-0000F6030000}"/>
    <cellStyle name="Output 6" xfId="1073" xr:uid="{00000000-0005-0000-0000-0000F7030000}"/>
    <cellStyle name="Output 7" xfId="600" xr:uid="{00000000-0005-0000-0000-0000F8030000}"/>
    <cellStyle name="Output 8" xfId="366" xr:uid="{00000000-0005-0000-0000-0000F9030000}"/>
    <cellStyle name="Output Amounts" xfId="219" xr:uid="{00000000-0005-0000-0000-0000FA030000}"/>
    <cellStyle name="Output Amounts 2" xfId="220" xr:uid="{00000000-0005-0000-0000-0000FB030000}"/>
    <cellStyle name="Output Amounts 2 2" xfId="730" xr:uid="{00000000-0005-0000-0000-0000FC030000}"/>
    <cellStyle name="Output Amounts 2 2 2" xfId="1055" xr:uid="{00000000-0005-0000-0000-0000FD030000}"/>
    <cellStyle name="Output Amounts 2 3" xfId="604" xr:uid="{00000000-0005-0000-0000-0000FE030000}"/>
    <cellStyle name="Output Amounts 2 4" xfId="367" xr:uid="{00000000-0005-0000-0000-0000FF030000}"/>
    <cellStyle name="Output Amounts 3" xfId="368" xr:uid="{00000000-0005-0000-0000-000000040000}"/>
    <cellStyle name="Output Amounts 3 2" xfId="1054" xr:uid="{00000000-0005-0000-0000-000001040000}"/>
    <cellStyle name="Output Amounts 3 3" xfId="731" xr:uid="{00000000-0005-0000-0000-000002040000}"/>
    <cellStyle name="Output Amounts 4" xfId="603" xr:uid="{00000000-0005-0000-0000-000003040000}"/>
    <cellStyle name="Output Column Headings" xfId="221" xr:uid="{00000000-0005-0000-0000-000004040000}"/>
    <cellStyle name="Output Column Headings 2" xfId="222" xr:uid="{00000000-0005-0000-0000-000005040000}"/>
    <cellStyle name="Output Column Headings 2 2" xfId="606" xr:uid="{00000000-0005-0000-0000-000006040000}"/>
    <cellStyle name="Output Column Headings 2 3" xfId="369" xr:uid="{00000000-0005-0000-0000-000007040000}"/>
    <cellStyle name="Output Column Headings 3" xfId="732" xr:uid="{00000000-0005-0000-0000-000008040000}"/>
    <cellStyle name="Output Column Headings 3 2" xfId="1056" xr:uid="{00000000-0005-0000-0000-000009040000}"/>
    <cellStyle name="Output Column Headings 4" xfId="605" xr:uid="{00000000-0005-0000-0000-00000A040000}"/>
    <cellStyle name="Output Line Items" xfId="223" xr:uid="{00000000-0005-0000-0000-00000B040000}"/>
    <cellStyle name="Output Line Items 2" xfId="224" xr:uid="{00000000-0005-0000-0000-00000C040000}"/>
    <cellStyle name="Output Line Items 2 2" xfId="608" xr:uid="{00000000-0005-0000-0000-00000D040000}"/>
    <cellStyle name="Output Line Items 2 3" xfId="370" xr:uid="{00000000-0005-0000-0000-00000E040000}"/>
    <cellStyle name="Output Line Items 3" xfId="733" xr:uid="{00000000-0005-0000-0000-00000F040000}"/>
    <cellStyle name="Output Line Items 3 2" xfId="1058" xr:uid="{00000000-0005-0000-0000-000010040000}"/>
    <cellStyle name="Output Line Items 4" xfId="607" xr:uid="{00000000-0005-0000-0000-000011040000}"/>
    <cellStyle name="Output Report Heading" xfId="225" xr:uid="{00000000-0005-0000-0000-000012040000}"/>
    <cellStyle name="Output Report Heading 2" xfId="226" xr:uid="{00000000-0005-0000-0000-000013040000}"/>
    <cellStyle name="Output Report Heading 2 2" xfId="610" xr:uid="{00000000-0005-0000-0000-000014040000}"/>
    <cellStyle name="Output Report Heading 2 3" xfId="371" xr:uid="{00000000-0005-0000-0000-000015040000}"/>
    <cellStyle name="Output Report Heading 3" xfId="734" xr:uid="{00000000-0005-0000-0000-000016040000}"/>
    <cellStyle name="Output Report Heading 3 2" xfId="1059" xr:uid="{00000000-0005-0000-0000-000017040000}"/>
    <cellStyle name="Output Report Heading 4" xfId="609" xr:uid="{00000000-0005-0000-0000-000018040000}"/>
    <cellStyle name="Output Report Title" xfId="227" xr:uid="{00000000-0005-0000-0000-000019040000}"/>
    <cellStyle name="Output Report Title 2" xfId="228" xr:uid="{00000000-0005-0000-0000-00001A040000}"/>
    <cellStyle name="Output Report Title 2 2" xfId="612" xr:uid="{00000000-0005-0000-0000-00001B040000}"/>
    <cellStyle name="Output Report Title 2 3" xfId="372" xr:uid="{00000000-0005-0000-0000-00001C040000}"/>
    <cellStyle name="Output Report Title 3" xfId="735" xr:uid="{00000000-0005-0000-0000-00001D040000}"/>
    <cellStyle name="Output Report Title 3 2" xfId="1060" xr:uid="{00000000-0005-0000-0000-00001E040000}"/>
    <cellStyle name="Output Report Title 4" xfId="611" xr:uid="{00000000-0005-0000-0000-00001F040000}"/>
    <cellStyle name="Pending Change - IBM Cognos" xfId="1170" xr:uid="{00000000-0005-0000-0000-000020040000}"/>
    <cellStyle name="Percent" xfId="3" builtinId="5"/>
    <cellStyle name="Percent [2]" xfId="229" xr:uid="{00000000-0005-0000-0000-000022040000}"/>
    <cellStyle name="Percent 10" xfId="230" xr:uid="{00000000-0005-0000-0000-000023040000}"/>
    <cellStyle name="Percent 10 2" xfId="737" xr:uid="{00000000-0005-0000-0000-000024040000}"/>
    <cellStyle name="Percent 10 2 2" xfId="738" xr:uid="{00000000-0005-0000-0000-000025040000}"/>
    <cellStyle name="Percent 10 3" xfId="736" xr:uid="{00000000-0005-0000-0000-000026040000}"/>
    <cellStyle name="Percent 11" xfId="231" xr:uid="{00000000-0005-0000-0000-000027040000}"/>
    <cellStyle name="Percent 11 2" xfId="740" xr:uid="{00000000-0005-0000-0000-000028040000}"/>
    <cellStyle name="Percent 11 3" xfId="739" xr:uid="{00000000-0005-0000-0000-000029040000}"/>
    <cellStyle name="Percent 12" xfId="232" xr:uid="{00000000-0005-0000-0000-00002A040000}"/>
    <cellStyle name="Percent 13" xfId="233" xr:uid="{00000000-0005-0000-0000-00002B040000}"/>
    <cellStyle name="Percent 13 2" xfId="234" xr:uid="{00000000-0005-0000-0000-00002C040000}"/>
    <cellStyle name="Percent 13 3" xfId="633" xr:uid="{00000000-0005-0000-0000-00002D040000}"/>
    <cellStyle name="Percent 14" xfId="235" xr:uid="{00000000-0005-0000-0000-00002E040000}"/>
    <cellStyle name="Percent 14 2" xfId="236" xr:uid="{00000000-0005-0000-0000-00002F040000}"/>
    <cellStyle name="Percent 14 2 2" xfId="1188" xr:uid="{00000000-0005-0000-0000-000030040000}"/>
    <cellStyle name="Percent 14 3" xfId="767" xr:uid="{00000000-0005-0000-0000-000031040000}"/>
    <cellStyle name="Percent 15" xfId="237" xr:uid="{00000000-0005-0000-0000-000032040000}"/>
    <cellStyle name="Percent 15 2" xfId="1093" xr:uid="{00000000-0005-0000-0000-000033040000}"/>
    <cellStyle name="Percent 16" xfId="238" xr:uid="{00000000-0005-0000-0000-000034040000}"/>
    <cellStyle name="Percent 16 2" xfId="613" xr:uid="{00000000-0005-0000-0000-000035040000}"/>
    <cellStyle name="Percent 17" xfId="373" xr:uid="{00000000-0005-0000-0000-000036040000}"/>
    <cellStyle name="Percent 18" xfId="1097" xr:uid="{00000000-0005-0000-0000-000037040000}"/>
    <cellStyle name="Percent 19" xfId="1101" xr:uid="{00000000-0005-0000-0000-000038040000}"/>
    <cellStyle name="Percent 2" xfId="239" xr:uid="{00000000-0005-0000-0000-000039040000}"/>
    <cellStyle name="Percent 2 2" xfId="240" xr:uid="{00000000-0005-0000-0000-00003A040000}"/>
    <cellStyle name="Percent 2 2 2" xfId="241" xr:uid="{00000000-0005-0000-0000-00003B040000}"/>
    <cellStyle name="Percent 2 2 2 2" xfId="951" xr:uid="{00000000-0005-0000-0000-00003C040000}"/>
    <cellStyle name="Percent 2 2 2 2 2" xfId="1200" xr:uid="{00000000-0005-0000-0000-00003D040000}"/>
    <cellStyle name="Percent 2 2 2 3" xfId="762" xr:uid="{00000000-0005-0000-0000-00003E040000}"/>
    <cellStyle name="Percent 2 2 3" xfId="242" xr:uid="{00000000-0005-0000-0000-00003F040000}"/>
    <cellStyle name="Percent 2 2 3 2" xfId="950" xr:uid="{00000000-0005-0000-0000-000040040000}"/>
    <cellStyle name="Percent 2 2 4" xfId="243" xr:uid="{00000000-0005-0000-0000-000041040000}"/>
    <cellStyle name="Percent 2 2 4 2" xfId="741" xr:uid="{00000000-0005-0000-0000-000042040000}"/>
    <cellStyle name="Percent 2 3" xfId="244" xr:uid="{00000000-0005-0000-0000-000043040000}"/>
    <cellStyle name="Percent 2 3 2" xfId="445" xr:uid="{00000000-0005-0000-0000-000044040000}"/>
    <cellStyle name="Percent 2 3 3" xfId="952" xr:uid="{00000000-0005-0000-0000-000045040000}"/>
    <cellStyle name="Percent 2 3 4" xfId="374" xr:uid="{00000000-0005-0000-0000-000046040000}"/>
    <cellStyle name="Percent 2 4" xfId="953" xr:uid="{00000000-0005-0000-0000-000047040000}"/>
    <cellStyle name="Percent 2 4 2" xfId="1201" xr:uid="{00000000-0005-0000-0000-000048040000}"/>
    <cellStyle name="Percent 2 5" xfId="954" xr:uid="{00000000-0005-0000-0000-000049040000}"/>
    <cellStyle name="Percent 2 6" xfId="949" xr:uid="{00000000-0005-0000-0000-00004A040000}"/>
    <cellStyle name="Percent 20" xfId="1108" xr:uid="{00000000-0005-0000-0000-00004B040000}"/>
    <cellStyle name="Percent 21" xfId="1102" xr:uid="{00000000-0005-0000-0000-00004C040000}"/>
    <cellStyle name="Percent 3" xfId="245" xr:uid="{00000000-0005-0000-0000-00004D040000}"/>
    <cellStyle name="Percent 3 2" xfId="246" xr:uid="{00000000-0005-0000-0000-00004E040000}"/>
    <cellStyle name="Percent 3 2 2" xfId="247" xr:uid="{00000000-0005-0000-0000-00004F040000}"/>
    <cellStyle name="Percent 3 3" xfId="248" xr:uid="{00000000-0005-0000-0000-000050040000}"/>
    <cellStyle name="Percent 3 3 2" xfId="956" xr:uid="{00000000-0005-0000-0000-000051040000}"/>
    <cellStyle name="Percent 3 4" xfId="955" xr:uid="{00000000-0005-0000-0000-000052040000}"/>
    <cellStyle name="Percent 3 5" xfId="614" xr:uid="{00000000-0005-0000-0000-000053040000}"/>
    <cellStyle name="Percent 4" xfId="7" xr:uid="{00000000-0005-0000-0000-000054040000}"/>
    <cellStyle name="Percent 4 2" xfId="249" xr:uid="{00000000-0005-0000-0000-000055040000}"/>
    <cellStyle name="Percent 4 2 2" xfId="250" xr:uid="{00000000-0005-0000-0000-000056040000}"/>
    <cellStyle name="Percent 4 2 2 2" xfId="957" xr:uid="{00000000-0005-0000-0000-000057040000}"/>
    <cellStyle name="Percent 4 2 3" xfId="763" xr:uid="{00000000-0005-0000-0000-000058040000}"/>
    <cellStyle name="Percent 4 3" xfId="251" xr:uid="{00000000-0005-0000-0000-000059040000}"/>
    <cellStyle name="Percent 4 3 2" xfId="958" xr:uid="{00000000-0005-0000-0000-00005A040000}"/>
    <cellStyle name="Percent 4 4" xfId="959" xr:uid="{00000000-0005-0000-0000-00005B040000}"/>
    <cellStyle name="Percent 4 5" xfId="615" xr:uid="{00000000-0005-0000-0000-00005C040000}"/>
    <cellStyle name="Percent 5" xfId="252" xr:uid="{00000000-0005-0000-0000-00005D040000}"/>
    <cellStyle name="Percent 5 2" xfId="376" xr:uid="{00000000-0005-0000-0000-00005E040000}"/>
    <cellStyle name="Percent 5 2 2" xfId="962" xr:uid="{00000000-0005-0000-0000-00005F040000}"/>
    <cellStyle name="Percent 5 2 3" xfId="961" xr:uid="{00000000-0005-0000-0000-000060040000}"/>
    <cellStyle name="Percent 5 2 4" xfId="764" xr:uid="{00000000-0005-0000-0000-000061040000}"/>
    <cellStyle name="Percent 5 3" xfId="963" xr:uid="{00000000-0005-0000-0000-000062040000}"/>
    <cellStyle name="Percent 5 4" xfId="964" xr:uid="{00000000-0005-0000-0000-000063040000}"/>
    <cellStyle name="Percent 5 5" xfId="960" xr:uid="{00000000-0005-0000-0000-000064040000}"/>
    <cellStyle name="Percent 5 6" xfId="616" xr:uid="{00000000-0005-0000-0000-000065040000}"/>
    <cellStyle name="Percent 6" xfId="253" xr:uid="{00000000-0005-0000-0000-000066040000}"/>
    <cellStyle name="Percent 6 2" xfId="446" xr:uid="{00000000-0005-0000-0000-000067040000}"/>
    <cellStyle name="Percent 6 3" xfId="965" xr:uid="{00000000-0005-0000-0000-000068040000}"/>
    <cellStyle name="Percent 6 3 2" xfId="1202" xr:uid="{00000000-0005-0000-0000-000069040000}"/>
    <cellStyle name="Percent 6 4" xfId="617" xr:uid="{00000000-0005-0000-0000-00006A040000}"/>
    <cellStyle name="Percent 7" xfId="254" xr:uid="{00000000-0005-0000-0000-00006B040000}"/>
    <cellStyle name="Percent 7 2" xfId="447" xr:uid="{00000000-0005-0000-0000-00006C040000}"/>
    <cellStyle name="Percent 7 3" xfId="448" xr:uid="{00000000-0005-0000-0000-00006D040000}"/>
    <cellStyle name="Percent 7 4" xfId="815" xr:uid="{00000000-0005-0000-0000-00006E040000}"/>
    <cellStyle name="Percent 7 4 2" xfId="1191" xr:uid="{00000000-0005-0000-0000-00006F040000}"/>
    <cellStyle name="Percent 7 5" xfId="379" xr:uid="{00000000-0005-0000-0000-000070040000}"/>
    <cellStyle name="Percent 8" xfId="255" xr:uid="{00000000-0005-0000-0000-000071040000}"/>
    <cellStyle name="Percent 8 2" xfId="449" xr:uid="{00000000-0005-0000-0000-000072040000}"/>
    <cellStyle name="Percent 8 2 2" xfId="742" xr:uid="{00000000-0005-0000-0000-000073040000}"/>
    <cellStyle name="Percent 8 3" xfId="635" xr:uid="{00000000-0005-0000-0000-000074040000}"/>
    <cellStyle name="Percent 8 4" xfId="618" xr:uid="{00000000-0005-0000-0000-000075040000}"/>
    <cellStyle name="Percent 9" xfId="256" xr:uid="{00000000-0005-0000-0000-000076040000}"/>
    <cellStyle name="Percent 9 2" xfId="743" xr:uid="{00000000-0005-0000-0000-000077040000}"/>
    <cellStyle name="Percent0Decimals" xfId="257" xr:uid="{00000000-0005-0000-0000-000078040000}"/>
    <cellStyle name="Percent2Decimals" xfId="258" xr:uid="{00000000-0005-0000-0000-000079040000}"/>
    <cellStyle name="PercentBoldwBorders" xfId="259" xr:uid="{00000000-0005-0000-0000-00007A040000}"/>
    <cellStyle name="PercentSS" xfId="260" xr:uid="{00000000-0005-0000-0000-00007B040000}"/>
    <cellStyle name="PercentSSBoldwBorders" xfId="261" xr:uid="{00000000-0005-0000-0000-00007C040000}"/>
    <cellStyle name="PercentSSBoldwOutBorders" xfId="262" xr:uid="{00000000-0005-0000-0000-00007D040000}"/>
    <cellStyle name="Plain0Decimals" xfId="263" xr:uid="{00000000-0005-0000-0000-00007E040000}"/>
    <cellStyle name="Plain1Decimals" xfId="264" xr:uid="{00000000-0005-0000-0000-00007F040000}"/>
    <cellStyle name="Plain2Decimals" xfId="265" xr:uid="{00000000-0005-0000-0000-000080040000}"/>
    <cellStyle name="Plain3Decimals" xfId="266" xr:uid="{00000000-0005-0000-0000-000081040000}"/>
    <cellStyle name="Plain4Decimals" xfId="267" xr:uid="{00000000-0005-0000-0000-000082040000}"/>
    <cellStyle name="PlainDollar" xfId="268" xr:uid="{00000000-0005-0000-0000-000083040000}"/>
    <cellStyle name="PlainDollarBoldwBorders" xfId="269" xr:uid="{00000000-0005-0000-0000-000084040000}"/>
    <cellStyle name="PlainDollarBoldwOutBorders" xfId="270" xr:uid="{00000000-0005-0000-0000-000085040000}"/>
    <cellStyle name="PlainDollardBLUndLine" xfId="271" xr:uid="{00000000-0005-0000-0000-000086040000}"/>
    <cellStyle name="PlainDollarSS" xfId="272" xr:uid="{00000000-0005-0000-0000-000087040000}"/>
    <cellStyle name="PlainDollarSSwBorders" xfId="273" xr:uid="{00000000-0005-0000-0000-000088040000}"/>
    <cellStyle name="PlainDollarUndLine" xfId="274" xr:uid="{00000000-0005-0000-0000-000089040000}"/>
    <cellStyle name="PlainPercent" xfId="275" xr:uid="{00000000-0005-0000-0000-00008A040000}"/>
    <cellStyle name="Product Title" xfId="276" xr:uid="{00000000-0005-0000-0000-00008B040000}"/>
    <cellStyle name="PSChar" xfId="277" xr:uid="{00000000-0005-0000-0000-00008C040000}"/>
    <cellStyle name="Row Name - IBM Cognos" xfId="1171" xr:uid="{00000000-0005-0000-0000-00008D040000}"/>
    <cellStyle name="Row Template - IBM Cognos" xfId="1172" xr:uid="{00000000-0005-0000-0000-00008E040000}"/>
    <cellStyle name="ScratchPad" xfId="278" xr:uid="{00000000-0005-0000-0000-00008F040000}"/>
    <cellStyle name="SSComma0" xfId="279" xr:uid="{00000000-0005-0000-0000-000090040000}"/>
    <cellStyle name="SSComma2" xfId="280" xr:uid="{00000000-0005-0000-0000-000091040000}"/>
    <cellStyle name="SSDecs3" xfId="281" xr:uid="{00000000-0005-0000-0000-000092040000}"/>
    <cellStyle name="SSDflt" xfId="282" xr:uid="{00000000-0005-0000-0000-000093040000}"/>
    <cellStyle name="SSDfltPct" xfId="283" xr:uid="{00000000-0005-0000-0000-000094040000}"/>
    <cellStyle name="SSDfltPct0" xfId="284" xr:uid="{00000000-0005-0000-0000-000095040000}"/>
    <cellStyle name="SSFixed2" xfId="285" xr:uid="{00000000-0005-0000-0000-000096040000}"/>
    <cellStyle name="Summary Column Name - IBM Cognos" xfId="1173" xr:uid="{00000000-0005-0000-0000-000097040000}"/>
    <cellStyle name="Summary Column Name TM1 - IBM Cognos" xfId="1174" xr:uid="{00000000-0005-0000-0000-000098040000}"/>
    <cellStyle name="Summary Row Name - IBM Cognos" xfId="1175" xr:uid="{00000000-0005-0000-0000-000099040000}"/>
    <cellStyle name="Summary Row Name TM1 - IBM Cognos" xfId="1176" xr:uid="{00000000-0005-0000-0000-00009A040000}"/>
    <cellStyle name="Text" xfId="286" xr:uid="{00000000-0005-0000-0000-00009B040000}"/>
    <cellStyle name="Title 2" xfId="287" xr:uid="{00000000-0005-0000-0000-00009C040000}"/>
    <cellStyle name="Title 2 2" xfId="966" xr:uid="{00000000-0005-0000-0000-00009D040000}"/>
    <cellStyle name="Title 2 3" xfId="620" xr:uid="{00000000-0005-0000-0000-00009E040000}"/>
    <cellStyle name="Title 3" xfId="288" xr:uid="{00000000-0005-0000-0000-00009F040000}"/>
    <cellStyle name="Title 3 2" xfId="967" xr:uid="{00000000-0005-0000-0000-0000A0040000}"/>
    <cellStyle name="Title 3 3" xfId="621" xr:uid="{00000000-0005-0000-0000-0000A1040000}"/>
    <cellStyle name="Title 4" xfId="744" xr:uid="{00000000-0005-0000-0000-0000A2040000}"/>
    <cellStyle name="Title 4 2" xfId="1061" xr:uid="{00000000-0005-0000-0000-0000A3040000}"/>
    <cellStyle name="Title 5" xfId="1071" xr:uid="{00000000-0005-0000-0000-0000A4040000}"/>
    <cellStyle name="Title 6" xfId="619" xr:uid="{00000000-0005-0000-0000-0000A5040000}"/>
    <cellStyle name="Total 2" xfId="289" xr:uid="{00000000-0005-0000-0000-0000A6040000}"/>
    <cellStyle name="Total 2 2" xfId="968" xr:uid="{00000000-0005-0000-0000-0000A7040000}"/>
    <cellStyle name="Total 2 3" xfId="623" xr:uid="{00000000-0005-0000-0000-0000A8040000}"/>
    <cellStyle name="Total 2 4" xfId="450" xr:uid="{00000000-0005-0000-0000-0000A9040000}"/>
    <cellStyle name="Total 3" xfId="290" xr:uid="{00000000-0005-0000-0000-0000AA040000}"/>
    <cellStyle name="Total 3 2" xfId="969" xr:uid="{00000000-0005-0000-0000-0000AB040000}"/>
    <cellStyle name="Total 3 3" xfId="624" xr:uid="{00000000-0005-0000-0000-0000AC040000}"/>
    <cellStyle name="Total 4" xfId="745" xr:uid="{00000000-0005-0000-0000-0000AD040000}"/>
    <cellStyle name="Total 4 2" xfId="1062" xr:uid="{00000000-0005-0000-0000-0000AE040000}"/>
    <cellStyle name="Total 5" xfId="812" xr:uid="{00000000-0005-0000-0000-0000AF040000}"/>
    <cellStyle name="Total 6" xfId="984" xr:uid="{00000000-0005-0000-0000-0000B0040000}"/>
    <cellStyle name="Total 7" xfId="622" xr:uid="{00000000-0005-0000-0000-0000B1040000}"/>
    <cellStyle name="Total 8" xfId="377" xr:uid="{00000000-0005-0000-0000-0000B2040000}"/>
    <cellStyle name="Unsaved Change - IBM Cognos" xfId="1177" xr:uid="{00000000-0005-0000-0000-0000B3040000}"/>
    <cellStyle name="Warning Text 2" xfId="291" xr:uid="{00000000-0005-0000-0000-0000B4040000}"/>
    <cellStyle name="Warning Text 2 2" xfId="970" xr:uid="{00000000-0005-0000-0000-0000B5040000}"/>
    <cellStyle name="Warning Text 2 3" xfId="626" xr:uid="{00000000-0005-0000-0000-0000B6040000}"/>
    <cellStyle name="Warning Text 2 4" xfId="451" xr:uid="{00000000-0005-0000-0000-0000B7040000}"/>
    <cellStyle name="Warning Text 3" xfId="292" xr:uid="{00000000-0005-0000-0000-0000B8040000}"/>
    <cellStyle name="Warning Text 3 2" xfId="627" xr:uid="{00000000-0005-0000-0000-0000B9040000}"/>
    <cellStyle name="Warning Text 4" xfId="746" xr:uid="{00000000-0005-0000-0000-0000BA040000}"/>
    <cellStyle name="Warning Text 4 2" xfId="1064" xr:uid="{00000000-0005-0000-0000-0000BB040000}"/>
    <cellStyle name="Warning Text 5" xfId="813" xr:uid="{00000000-0005-0000-0000-0000BC040000}"/>
    <cellStyle name="Warning Text 6" xfId="1068" xr:uid="{00000000-0005-0000-0000-0000BD040000}"/>
    <cellStyle name="Warning Text 7" xfId="625" xr:uid="{00000000-0005-0000-0000-0000BE04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S40"/>
  <sheetViews>
    <sheetView topLeftCell="A19" workbookViewId="0">
      <selection activeCell="C40" sqref="C40"/>
    </sheetView>
  </sheetViews>
  <sheetFormatPr defaultRowHeight="15.6"/>
  <cols>
    <col min="3" max="3" width="10.5" bestFit="1" customWidth="1"/>
    <col min="9" max="9" width="9.875" bestFit="1" customWidth="1"/>
  </cols>
  <sheetData>
    <row r="2" spans="2:4">
      <c r="B2" s="8" t="s">
        <v>0</v>
      </c>
    </row>
    <row r="4" spans="2:4" ht="16.899999999999999">
      <c r="B4" s="1" t="s">
        <v>1</v>
      </c>
    </row>
    <row r="5" spans="2:4" ht="16.899999999999999">
      <c r="B5" s="1" t="s">
        <v>2</v>
      </c>
    </row>
    <row r="6" spans="2:4" ht="16.899999999999999">
      <c r="B6" s="2" t="s">
        <v>3</v>
      </c>
    </row>
    <row r="7" spans="2:4" ht="16.899999999999999">
      <c r="B7" s="1" t="s">
        <v>4</v>
      </c>
    </row>
    <row r="8" spans="2:4" ht="16.899999999999999">
      <c r="B8" s="1" t="s">
        <v>5</v>
      </c>
    </row>
    <row r="9" spans="2:4" ht="16.899999999999999">
      <c r="B9" s="1" t="s">
        <v>6</v>
      </c>
    </row>
    <row r="10" spans="2:4" ht="16.899999999999999">
      <c r="B10" s="1" t="s">
        <v>7</v>
      </c>
    </row>
    <row r="11" spans="2:4" ht="16.899999999999999">
      <c r="B11" s="2" t="s">
        <v>8</v>
      </c>
    </row>
    <row r="14" spans="2:4">
      <c r="B14" t="s">
        <v>9</v>
      </c>
    </row>
    <row r="16" spans="2:4">
      <c r="C16" s="3">
        <v>1.8200000000000001E-2</v>
      </c>
      <c r="D16" t="s">
        <v>10</v>
      </c>
    </row>
    <row r="17" spans="3:19">
      <c r="C17" s="4">
        <v>10869320</v>
      </c>
      <c r="D17" t="s">
        <v>11</v>
      </c>
      <c r="Q17">
        <v>2012</v>
      </c>
      <c r="R17" s="9" t="s">
        <v>12</v>
      </c>
      <c r="S17" s="9"/>
    </row>
    <row r="18" spans="3:19">
      <c r="C18" s="4" t="e">
        <f>+'TM1 Balances'!#REF!</f>
        <v>#REF!</v>
      </c>
      <c r="D18" t="s">
        <v>13</v>
      </c>
      <c r="Q18" t="s">
        <v>14</v>
      </c>
      <c r="R18" s="4">
        <v>69908113</v>
      </c>
    </row>
    <row r="19" spans="3:19">
      <c r="C19" s="3">
        <v>6.08E-2</v>
      </c>
      <c r="D19" t="s">
        <v>15</v>
      </c>
      <c r="Q19" t="s">
        <v>16</v>
      </c>
      <c r="R19" s="4">
        <v>73790404</v>
      </c>
    </row>
    <row r="20" spans="3:19">
      <c r="C20" s="4">
        <v>214469694.97</v>
      </c>
      <c r="D20" t="s">
        <v>17</v>
      </c>
      <c r="Q20" t="s">
        <v>18</v>
      </c>
      <c r="R20" s="4">
        <v>77214999</v>
      </c>
    </row>
    <row r="21" spans="3:19">
      <c r="C21" s="4">
        <v>370300</v>
      </c>
      <c r="D21" t="s">
        <v>19</v>
      </c>
      <c r="Q21" t="s">
        <v>20</v>
      </c>
      <c r="R21" s="4">
        <v>76973696</v>
      </c>
    </row>
    <row r="22" spans="3:19">
      <c r="C22" s="4">
        <v>297791952.17916662</v>
      </c>
      <c r="D22" t="s">
        <v>21</v>
      </c>
      <c r="Q22" t="s">
        <v>22</v>
      </c>
      <c r="R22" s="4">
        <v>81654962</v>
      </c>
    </row>
    <row r="23" spans="3:19">
      <c r="C23" s="3">
        <v>0.1114</v>
      </c>
      <c r="D23" t="s">
        <v>23</v>
      </c>
      <c r="Q23" t="s">
        <v>24</v>
      </c>
      <c r="R23" s="4">
        <v>79299522</v>
      </c>
    </row>
    <row r="24" spans="3:19">
      <c r="C24" s="3">
        <v>7.0000000000000007E-2</v>
      </c>
      <c r="D24" t="s">
        <v>25</v>
      </c>
      <c r="Q24" t="s">
        <v>26</v>
      </c>
      <c r="R24" s="4">
        <v>80080466</v>
      </c>
    </row>
    <row r="25" spans="3:19">
      <c r="Q25" t="s">
        <v>27</v>
      </c>
      <c r="R25" s="4">
        <v>81298417</v>
      </c>
    </row>
    <row r="26" spans="3:19">
      <c r="Q26" t="s">
        <v>28</v>
      </c>
      <c r="R26" s="4">
        <v>82958731</v>
      </c>
    </row>
    <row r="27" spans="3:19">
      <c r="C27" s="5" t="e">
        <f>+C16*(+C17/C18)</f>
        <v>#REF!</v>
      </c>
      <c r="D27" t="s">
        <v>29</v>
      </c>
      <c r="Q27" t="s">
        <v>30</v>
      </c>
      <c r="R27" s="4">
        <v>85556162</v>
      </c>
    </row>
    <row r="28" spans="3:19">
      <c r="C28" s="3">
        <f>+C19*((+C20)/(+C20+C21+C22))</f>
        <v>2.5436880254327315E-2</v>
      </c>
      <c r="D28" t="s">
        <v>31</v>
      </c>
      <c r="Q28" t="s">
        <v>32</v>
      </c>
      <c r="R28" s="4">
        <v>87465267</v>
      </c>
    </row>
    <row r="29" spans="3:19">
      <c r="C29" t="e">
        <f>1-(+C17/C18)</f>
        <v>#REF!</v>
      </c>
      <c r="D29" t="s">
        <v>33</v>
      </c>
      <c r="Q29" t="s">
        <v>34</v>
      </c>
      <c r="R29" s="4">
        <v>25133244</v>
      </c>
    </row>
    <row r="30" spans="3:19">
      <c r="Q30" t="s">
        <v>35</v>
      </c>
      <c r="R30" s="4">
        <f>AVERAGE(R18:R29)</f>
        <v>75111165.25</v>
      </c>
    </row>
    <row r="31" spans="3:19">
      <c r="C31" s="3" t="e">
        <f>+C27+(+C28*C29)</f>
        <v>#REF!</v>
      </c>
      <c r="D31" t="s">
        <v>36</v>
      </c>
    </row>
    <row r="34" spans="2:4">
      <c r="B34" t="s">
        <v>37</v>
      </c>
    </row>
    <row r="36" spans="2:4">
      <c r="C36" s="5" t="e">
        <f>1-(+C17/C18)</f>
        <v>#REF!</v>
      </c>
      <c r="D36" t="s">
        <v>38</v>
      </c>
    </row>
    <row r="37" spans="2:4">
      <c r="C37" s="5">
        <f>C24*(+C21/(+C22+C21+C20))</f>
        <v>5.0564542737047686E-5</v>
      </c>
      <c r="D37" t="s">
        <v>39</v>
      </c>
    </row>
    <row r="38" spans="2:4">
      <c r="C38" s="5">
        <f>+C23*(+C22/(+C20+C21+C22))</f>
        <v>6.471314099178864E-2</v>
      </c>
      <c r="D38" t="s">
        <v>40</v>
      </c>
    </row>
    <row r="40" spans="2:4">
      <c r="C40" s="3" t="e">
        <f>+C36*(+C37+C38)</f>
        <v>#REF!</v>
      </c>
      <c r="D40" t="s">
        <v>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U21"/>
  <sheetViews>
    <sheetView workbookViewId="0">
      <selection activeCell="R1" sqref="R1"/>
    </sheetView>
  </sheetViews>
  <sheetFormatPr defaultColWidth="9" defaultRowHeight="14.45"/>
  <cols>
    <col min="1" max="1" width="9" style="51"/>
    <col min="2" max="2" width="10.75" style="51" customWidth="1"/>
    <col min="3" max="5" width="9" style="51"/>
    <col min="6" max="6" width="12" style="51" bestFit="1" customWidth="1"/>
    <col min="7" max="7" width="2.625" style="51" customWidth="1"/>
    <col min="8" max="8" width="13.875" style="51" bestFit="1" customWidth="1"/>
    <col min="9" max="9" width="2.625" style="51" customWidth="1"/>
    <col min="10" max="10" width="10.75" style="51" bestFit="1" customWidth="1"/>
    <col min="11" max="11" width="2.625" style="51" customWidth="1"/>
    <col min="12" max="12" width="9.25" style="51" bestFit="1" customWidth="1"/>
    <col min="13" max="13" width="2.625" style="51" customWidth="1"/>
    <col min="14" max="14" width="6" style="51" bestFit="1" customWidth="1"/>
    <col min="15" max="15" width="1.375" style="51" customWidth="1"/>
    <col min="16" max="16" width="8.625" style="51" bestFit="1" customWidth="1"/>
    <col min="17" max="17" width="1.25" style="51" customWidth="1"/>
    <col min="18" max="18" width="6" style="51" bestFit="1" customWidth="1"/>
    <col min="19" max="16384" width="9" style="51"/>
  </cols>
  <sheetData>
    <row r="1" spans="2:21" ht="1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27" t="s">
        <v>42</v>
      </c>
      <c r="S1" s="114"/>
      <c r="T1" s="114"/>
      <c r="U1" s="114"/>
    </row>
    <row r="2" spans="2:21">
      <c r="B2" s="113" t="s">
        <v>43</v>
      </c>
      <c r="C2" s="113"/>
      <c r="D2" s="113"/>
      <c r="E2" s="113"/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4" spans="2:21">
      <c r="B4" s="53" t="s">
        <v>44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2:21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23" t="s">
        <v>45</v>
      </c>
      <c r="O5" s="123"/>
      <c r="P5" s="123"/>
      <c r="Q5" s="123"/>
      <c r="R5" s="123"/>
      <c r="S5" s="114"/>
      <c r="T5" s="114"/>
      <c r="U5" s="114"/>
    </row>
    <row r="6" spans="2:21" ht="43.15">
      <c r="B6" s="113" t="s">
        <v>46</v>
      </c>
      <c r="C6" s="113"/>
      <c r="D6" s="113"/>
      <c r="E6" s="114"/>
      <c r="F6" s="116" t="s">
        <v>47</v>
      </c>
      <c r="G6" s="114"/>
      <c r="H6" s="116" t="s">
        <v>48</v>
      </c>
      <c r="I6" s="114"/>
      <c r="J6" s="116" t="s">
        <v>49</v>
      </c>
      <c r="K6" s="114"/>
      <c r="L6" s="116" t="s">
        <v>50</v>
      </c>
      <c r="M6" s="114"/>
      <c r="N6" s="115" t="s">
        <v>51</v>
      </c>
      <c r="O6" s="115"/>
      <c r="P6" s="115" t="s">
        <v>52</v>
      </c>
      <c r="Q6" s="115"/>
      <c r="R6" s="115" t="s">
        <v>53</v>
      </c>
      <c r="S6" s="114"/>
      <c r="T6" s="114"/>
      <c r="U6" s="114"/>
    </row>
    <row r="7" spans="2:21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</row>
    <row r="8" spans="2:21">
      <c r="B8" s="114" t="s">
        <v>54</v>
      </c>
      <c r="C8" s="114"/>
      <c r="D8" s="114"/>
      <c r="E8" s="114"/>
      <c r="F8" s="117">
        <v>0</v>
      </c>
      <c r="G8" s="114"/>
      <c r="H8" s="118">
        <v>0</v>
      </c>
      <c r="I8" s="114"/>
      <c r="J8" s="119" t="s">
        <v>55</v>
      </c>
      <c r="K8" s="114"/>
      <c r="L8" s="118">
        <v>0</v>
      </c>
      <c r="M8" s="114"/>
      <c r="N8" s="118">
        <v>0</v>
      </c>
      <c r="O8" s="114"/>
      <c r="P8" s="120">
        <v>0</v>
      </c>
      <c r="Q8" s="114"/>
      <c r="R8" s="120"/>
      <c r="S8" s="114"/>
      <c r="T8" s="114"/>
      <c r="U8" s="114"/>
    </row>
    <row r="9" spans="2:21">
      <c r="B9" s="114"/>
      <c r="C9" s="114"/>
      <c r="D9" s="114"/>
      <c r="E9" s="114"/>
      <c r="F9" s="121"/>
      <c r="G9" s="114"/>
      <c r="H9" s="114"/>
      <c r="I9" s="114"/>
      <c r="J9" s="114"/>
      <c r="K9" s="114"/>
      <c r="L9" s="114"/>
      <c r="M9" s="114"/>
      <c r="N9" s="118"/>
      <c r="O9" s="114"/>
      <c r="P9" s="120"/>
      <c r="Q9" s="114"/>
      <c r="R9" s="120"/>
      <c r="S9" s="114"/>
      <c r="T9" s="114"/>
      <c r="U9" s="114"/>
    </row>
    <row r="10" spans="2:21">
      <c r="B10" s="114" t="s">
        <v>56</v>
      </c>
      <c r="C10" s="114"/>
      <c r="D10" s="114"/>
      <c r="E10" s="114"/>
      <c r="F10" s="117">
        <v>442000000</v>
      </c>
      <c r="G10" s="114"/>
      <c r="H10" s="120"/>
      <c r="I10" s="114"/>
      <c r="J10" s="118">
        <v>0.49206596762535715</v>
      </c>
      <c r="K10" s="114"/>
      <c r="L10" s="118">
        <v>4.1500000000000002E-2</v>
      </c>
      <c r="M10" s="114"/>
      <c r="N10" s="118">
        <v>2.0420737656452324E-2</v>
      </c>
      <c r="O10" s="114"/>
      <c r="P10" s="120">
        <v>2.0420737656452324E-2</v>
      </c>
      <c r="Q10" s="114"/>
      <c r="R10" s="120"/>
      <c r="S10" s="114"/>
      <c r="T10" s="114"/>
      <c r="U10" s="114"/>
    </row>
    <row r="11" spans="2:21">
      <c r="B11" s="114" t="s">
        <v>57</v>
      </c>
      <c r="C11" s="114"/>
      <c r="D11" s="114"/>
      <c r="E11" s="114"/>
      <c r="F11" s="117">
        <v>363065</v>
      </c>
      <c r="G11" s="114"/>
      <c r="H11" s="120"/>
      <c r="I11" s="114"/>
      <c r="J11" s="118">
        <v>4.0418988809027217E-4</v>
      </c>
      <c r="K11" s="114"/>
      <c r="L11" s="118">
        <v>7.0000000000000007E-2</v>
      </c>
      <c r="M11" s="114"/>
      <c r="N11" s="118">
        <v>2.8293292166319053E-5</v>
      </c>
      <c r="O11" s="114"/>
      <c r="P11" s="120"/>
      <c r="Q11" s="114"/>
      <c r="R11" s="120">
        <v>2.8293292166319053E-5</v>
      </c>
      <c r="S11" s="114"/>
      <c r="T11" s="114"/>
      <c r="U11" s="114"/>
    </row>
    <row r="12" spans="2:21" ht="16.149999999999999">
      <c r="B12" s="114" t="s">
        <v>58</v>
      </c>
      <c r="C12" s="114"/>
      <c r="D12" s="114"/>
      <c r="E12" s="114"/>
      <c r="F12" s="54">
        <v>455890480.41999996</v>
      </c>
      <c r="G12" s="114"/>
      <c r="H12" s="120"/>
      <c r="I12" s="114"/>
      <c r="J12" s="96">
        <v>0.50752984248655253</v>
      </c>
      <c r="K12" s="114"/>
      <c r="L12" s="118">
        <v>9.6000000000000002E-2</v>
      </c>
      <c r="M12" s="114"/>
      <c r="N12" s="96">
        <v>4.8722864878709041E-2</v>
      </c>
      <c r="O12" s="53"/>
      <c r="P12" s="97"/>
      <c r="Q12" s="53"/>
      <c r="R12" s="97">
        <v>4.8722864878709041E-2</v>
      </c>
      <c r="S12" s="114"/>
      <c r="T12" s="114"/>
      <c r="U12" s="114"/>
    </row>
    <row r="13" spans="2:21">
      <c r="B13" s="114" t="s">
        <v>59</v>
      </c>
      <c r="C13" s="114"/>
      <c r="D13" s="114"/>
      <c r="E13" s="114"/>
      <c r="F13" s="117">
        <v>898253545.41999996</v>
      </c>
      <c r="G13" s="114"/>
      <c r="H13" s="97">
        <v>1</v>
      </c>
      <c r="I13" s="114"/>
      <c r="J13" s="122">
        <v>1</v>
      </c>
      <c r="K13" s="114"/>
      <c r="L13" s="114"/>
      <c r="M13" s="114"/>
      <c r="N13" s="120">
        <v>6.917189582732769E-2</v>
      </c>
      <c r="O13" s="120"/>
      <c r="P13" s="118">
        <v>2.0420737656452324E-2</v>
      </c>
      <c r="Q13" s="118">
        <v>0</v>
      </c>
      <c r="R13" s="118">
        <v>4.8751158170875358E-2</v>
      </c>
      <c r="S13" s="114"/>
      <c r="T13" s="120">
        <v>6.917189582732769E-2</v>
      </c>
      <c r="U13" s="114" t="s">
        <v>60</v>
      </c>
    </row>
    <row r="14" spans="2:21">
      <c r="B14" s="114"/>
      <c r="C14" s="114"/>
      <c r="D14" s="114"/>
      <c r="E14" s="114"/>
      <c r="F14" s="117"/>
      <c r="G14" s="114"/>
      <c r="H14" s="120">
        <v>1</v>
      </c>
      <c r="I14" s="114"/>
      <c r="J14" s="122"/>
      <c r="K14" s="114"/>
      <c r="L14" s="114"/>
      <c r="M14" s="114"/>
      <c r="N14" s="118"/>
      <c r="O14" s="114"/>
      <c r="P14" s="120"/>
      <c r="Q14" s="114"/>
      <c r="R14" s="120"/>
      <c r="S14" s="114"/>
      <c r="T14" s="114"/>
      <c r="U14" s="114"/>
    </row>
    <row r="15" spans="2:21">
      <c r="B15" s="114"/>
      <c r="C15" s="114"/>
      <c r="D15" s="114"/>
      <c r="E15" s="114"/>
      <c r="F15" s="117"/>
      <c r="G15" s="114"/>
      <c r="H15" s="114"/>
      <c r="I15" s="114"/>
      <c r="J15" s="122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</row>
    <row r="16" spans="2:21">
      <c r="B16" s="114" t="s">
        <v>61</v>
      </c>
      <c r="C16" s="114"/>
      <c r="D16" s="114"/>
      <c r="E16" s="114"/>
      <c r="F16" s="117">
        <v>62208004.466666661</v>
      </c>
      <c r="G16" s="121"/>
      <c r="H16" s="114"/>
      <c r="I16" s="121"/>
      <c r="J16" s="114"/>
      <c r="K16" s="121"/>
      <c r="L16" s="114"/>
      <c r="M16" s="121"/>
      <c r="N16" s="114"/>
      <c r="O16" s="114"/>
      <c r="P16" s="114"/>
      <c r="Q16" s="114"/>
      <c r="R16" s="114"/>
      <c r="S16" s="114"/>
      <c r="T16" s="114"/>
      <c r="U16" s="114"/>
    </row>
    <row r="17" spans="4:19">
      <c r="D17" s="114"/>
      <c r="E17" s="114"/>
      <c r="F17" s="121"/>
      <c r="G17" s="114"/>
      <c r="H17" s="114"/>
      <c r="I17" s="114"/>
      <c r="J17" s="114"/>
      <c r="K17" s="114"/>
      <c r="L17" s="114"/>
      <c r="M17" s="114"/>
      <c r="N17" s="98"/>
      <c r="O17" s="114"/>
      <c r="P17" s="114"/>
      <c r="Q17" s="114"/>
      <c r="R17" s="114"/>
      <c r="S17" s="114"/>
    </row>
    <row r="18" spans="4:19"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spans="4:19"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spans="4:19"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</row>
    <row r="21" spans="4:19"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1">
    <mergeCell ref="N5:R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 tint="0.79998168889431442"/>
  </sheetPr>
  <dimension ref="B2:R17"/>
  <sheetViews>
    <sheetView workbookViewId="0">
      <selection activeCell="B4" sqref="B4"/>
    </sheetView>
  </sheetViews>
  <sheetFormatPr defaultRowHeight="15.6"/>
  <cols>
    <col min="6" max="6" width="12" bestFit="1" customWidth="1"/>
    <col min="7" max="7" width="2.625" customWidth="1"/>
    <col min="8" max="8" width="13.875" bestFit="1" customWidth="1"/>
    <col min="9" max="9" width="2.625" customWidth="1"/>
    <col min="10" max="10" width="10.75" bestFit="1" customWidth="1"/>
    <col min="11" max="11" width="2.625" customWidth="1"/>
    <col min="12" max="12" width="9.25" bestFit="1" customWidth="1"/>
    <col min="13" max="13" width="2.625" customWidth="1"/>
    <col min="14" max="14" width="6" bestFit="1" customWidth="1"/>
    <col min="15" max="15" width="1.375" customWidth="1"/>
    <col min="16" max="16" width="8.625" bestFit="1" customWidth="1"/>
    <col min="17" max="17" width="1.25" customWidth="1"/>
    <col min="18" max="18" width="6" bestFit="1" customWidth="1"/>
  </cols>
  <sheetData>
    <row r="2" spans="2:18">
      <c r="B2" s="10" t="s">
        <v>43</v>
      </c>
      <c r="C2" s="10"/>
      <c r="D2" s="10"/>
      <c r="E2" s="10"/>
      <c r="F2" s="10"/>
    </row>
    <row r="4" spans="2:18">
      <c r="B4" s="11" t="s">
        <v>62</v>
      </c>
    </row>
    <row r="5" spans="2:18">
      <c r="N5" s="124" t="s">
        <v>45</v>
      </c>
      <c r="O5" s="124"/>
      <c r="P5" s="124"/>
      <c r="Q5" s="124"/>
      <c r="R5" s="124"/>
    </row>
    <row r="6" spans="2:18" ht="62.45">
      <c r="B6" s="10" t="s">
        <v>46</v>
      </c>
      <c r="C6" s="10"/>
      <c r="D6" s="10"/>
      <c r="F6" s="13" t="s">
        <v>47</v>
      </c>
      <c r="H6" s="13" t="s">
        <v>48</v>
      </c>
      <c r="J6" s="13" t="s">
        <v>49</v>
      </c>
      <c r="L6" s="13" t="s">
        <v>50</v>
      </c>
      <c r="N6" s="12" t="s">
        <v>51</v>
      </c>
      <c r="O6" s="12"/>
      <c r="P6" s="12" t="s">
        <v>52</v>
      </c>
      <c r="Q6" s="12"/>
      <c r="R6" s="12" t="s">
        <v>53</v>
      </c>
    </row>
    <row r="8" spans="2:18">
      <c r="B8" t="s">
        <v>63</v>
      </c>
      <c r="F8" s="7" t="e">
        <f>'TM1 Balances'!#REF!</f>
        <v>#REF!</v>
      </c>
      <c r="H8" s="3" t="e">
        <f>F8/F16</f>
        <v>#REF!</v>
      </c>
      <c r="J8" s="14" t="s">
        <v>55</v>
      </c>
      <c r="L8" s="3" t="e">
        <f>'TM1 Balances'!#REF!</f>
        <v>#REF!</v>
      </c>
      <c r="N8" s="3" t="e">
        <f>L8*H8</f>
        <v>#REF!</v>
      </c>
      <c r="P8" s="16" t="e">
        <f>N8</f>
        <v>#REF!</v>
      </c>
      <c r="R8" s="16"/>
    </row>
    <row r="9" spans="2:18">
      <c r="F9" s="7"/>
      <c r="N9" s="3"/>
      <c r="P9" s="16"/>
      <c r="R9" s="16"/>
    </row>
    <row r="10" spans="2:18">
      <c r="B10" t="s">
        <v>64</v>
      </c>
      <c r="F10" s="7" t="e">
        <f>'TM1 Balances'!#REF!</f>
        <v>#REF!</v>
      </c>
      <c r="H10" s="16"/>
      <c r="J10" s="3" t="e">
        <f>F10/$F$13</f>
        <v>#REF!</v>
      </c>
      <c r="L10" s="17" t="e">
        <f>'TM1 Balances'!#REF!</f>
        <v>#REF!</v>
      </c>
      <c r="N10" s="3" t="e">
        <f>L10*$H$13*J10</f>
        <v>#REF!</v>
      </c>
      <c r="P10" s="16" t="e">
        <f t="shared" ref="P10" si="0">N10</f>
        <v>#REF!</v>
      </c>
      <c r="R10" s="16"/>
    </row>
    <row r="11" spans="2:18">
      <c r="B11" t="s">
        <v>65</v>
      </c>
      <c r="F11" s="6" t="e">
        <f>'TM1 Balances'!#REF!</f>
        <v>#REF!</v>
      </c>
      <c r="H11" s="16"/>
      <c r="J11" s="3" t="e">
        <f t="shared" ref="J11:J13" si="1">F11/$F$13</f>
        <v>#REF!</v>
      </c>
      <c r="L11" s="3">
        <v>7.0000000000000007E-2</v>
      </c>
      <c r="N11" s="3" t="e">
        <f t="shared" ref="N11:N12" si="2">L11*$H$13*J11</f>
        <v>#REF!</v>
      </c>
      <c r="P11" s="16">
        <v>0</v>
      </c>
      <c r="R11" s="16" t="e">
        <f>N11</f>
        <v>#REF!</v>
      </c>
    </row>
    <row r="12" spans="2:18" ht="16.899999999999999">
      <c r="B12" t="s">
        <v>66</v>
      </c>
      <c r="F12" s="48" t="e">
        <f>'TM1 Balances'!#REF!</f>
        <v>#REF!</v>
      </c>
      <c r="H12" s="16"/>
      <c r="J12" s="18" t="e">
        <f t="shared" si="1"/>
        <v>#REF!</v>
      </c>
      <c r="L12" s="3">
        <v>0.1114</v>
      </c>
      <c r="N12" s="18" t="e">
        <f t="shared" si="2"/>
        <v>#REF!</v>
      </c>
      <c r="O12" s="11"/>
      <c r="P12" s="19">
        <v>0</v>
      </c>
      <c r="Q12" s="11"/>
      <c r="R12" s="19" t="e">
        <f>N12</f>
        <v>#REF!</v>
      </c>
    </row>
    <row r="13" spans="2:18">
      <c r="B13" t="s">
        <v>67</v>
      </c>
      <c r="F13" s="7" t="e">
        <f>SUM(F10:F12)</f>
        <v>#REF!</v>
      </c>
      <c r="H13" s="19" t="e">
        <f>1-H8</f>
        <v>#REF!</v>
      </c>
      <c r="J13" s="15" t="e">
        <f t="shared" si="1"/>
        <v>#REF!</v>
      </c>
      <c r="N13" s="16" t="e">
        <f t="shared" ref="N13:O13" si="3">SUM(N8:N12)</f>
        <v>#REF!</v>
      </c>
      <c r="O13" s="16">
        <f t="shared" si="3"/>
        <v>0</v>
      </c>
      <c r="P13" s="16" t="e">
        <f>SUM(P8:P12)</f>
        <v>#REF!</v>
      </c>
      <c r="Q13" s="16">
        <f t="shared" ref="Q13:R13" si="4">SUM(Q8:Q12)</f>
        <v>0</v>
      </c>
      <c r="R13" s="16" t="e">
        <f t="shared" si="4"/>
        <v>#REF!</v>
      </c>
    </row>
    <row r="14" spans="2:18">
      <c r="F14" s="7"/>
      <c r="H14" s="16" t="e">
        <f>SUM(H13+H8)</f>
        <v>#REF!</v>
      </c>
      <c r="J14" s="15"/>
      <c r="N14" s="3"/>
      <c r="P14" s="16"/>
      <c r="R14" s="16"/>
    </row>
    <row r="15" spans="2:18">
      <c r="F15" s="7"/>
      <c r="J15" s="15"/>
    </row>
    <row r="16" spans="2:18">
      <c r="B16" t="s">
        <v>68</v>
      </c>
      <c r="F16" s="7" t="e">
        <f>'TM1 Balances'!#REF!</f>
        <v>#REF!</v>
      </c>
      <c r="G16" s="7"/>
      <c r="I16" s="7"/>
      <c r="K16" s="7"/>
      <c r="M16" s="7"/>
    </row>
    <row r="17" spans="6:6">
      <c r="F17" s="7"/>
    </row>
  </sheetData>
  <mergeCells count="1">
    <mergeCell ref="N5:R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79998168889431442"/>
  </sheetPr>
  <dimension ref="B2:R17"/>
  <sheetViews>
    <sheetView workbookViewId="0">
      <selection activeCell="C19" sqref="C19"/>
    </sheetView>
  </sheetViews>
  <sheetFormatPr defaultRowHeight="15.6"/>
  <cols>
    <col min="6" max="6" width="12" bestFit="1" customWidth="1"/>
    <col min="7" max="7" width="2.625" customWidth="1"/>
    <col min="8" max="8" width="13.875" bestFit="1" customWidth="1"/>
    <col min="9" max="9" width="2.625" customWidth="1"/>
    <col min="10" max="10" width="10.75" bestFit="1" customWidth="1"/>
    <col min="11" max="11" width="2.625" customWidth="1"/>
    <col min="12" max="12" width="9.25" bestFit="1" customWidth="1"/>
    <col min="13" max="13" width="2.625" customWidth="1"/>
    <col min="14" max="14" width="6" bestFit="1" customWidth="1"/>
    <col min="15" max="15" width="1.375" customWidth="1"/>
    <col min="16" max="16" width="8.625" bestFit="1" customWidth="1"/>
    <col min="17" max="17" width="1.25" customWidth="1"/>
    <col min="18" max="18" width="6" bestFit="1" customWidth="1"/>
  </cols>
  <sheetData>
    <row r="2" spans="2:18">
      <c r="B2" s="10" t="s">
        <v>43</v>
      </c>
      <c r="C2" s="10"/>
      <c r="D2" s="10"/>
      <c r="E2" s="10"/>
      <c r="F2" s="10"/>
    </row>
    <row r="4" spans="2:18">
      <c r="B4" s="11" t="s">
        <v>69</v>
      </c>
    </row>
    <row r="5" spans="2:18">
      <c r="N5" s="124" t="s">
        <v>45</v>
      </c>
      <c r="O5" s="124"/>
      <c r="P5" s="124"/>
      <c r="Q5" s="124"/>
      <c r="R5" s="124"/>
    </row>
    <row r="6" spans="2:18" ht="62.45">
      <c r="B6" s="10" t="s">
        <v>46</v>
      </c>
      <c r="C6" s="10"/>
      <c r="D6" s="10"/>
      <c r="F6" s="13" t="s">
        <v>47</v>
      </c>
      <c r="H6" s="13" t="s">
        <v>48</v>
      </c>
      <c r="J6" s="13" t="s">
        <v>49</v>
      </c>
      <c r="L6" s="13" t="s">
        <v>50</v>
      </c>
      <c r="N6" s="12" t="s">
        <v>51</v>
      </c>
      <c r="O6" s="12"/>
      <c r="P6" s="12" t="s">
        <v>52</v>
      </c>
      <c r="Q6" s="12"/>
      <c r="R6" s="12" t="s">
        <v>53</v>
      </c>
    </row>
    <row r="8" spans="2:18">
      <c r="B8" t="s">
        <v>63</v>
      </c>
      <c r="F8" s="7" t="e">
        <f>'TM1 Balances'!#REF!</f>
        <v>#REF!</v>
      </c>
      <c r="H8" s="3" t="e">
        <f>F8/F16</f>
        <v>#REF!</v>
      </c>
      <c r="J8" s="14" t="s">
        <v>55</v>
      </c>
      <c r="L8" s="3" t="e">
        <f>'TM1 Balances'!#REF!</f>
        <v>#REF!</v>
      </c>
      <c r="N8" s="3" t="e">
        <f>L8*H8</f>
        <v>#REF!</v>
      </c>
      <c r="P8" s="16" t="e">
        <f>N8</f>
        <v>#REF!</v>
      </c>
      <c r="R8" s="16"/>
    </row>
    <row r="9" spans="2:18">
      <c r="F9" s="7"/>
      <c r="N9" s="3"/>
      <c r="P9" s="16"/>
      <c r="R9" s="16"/>
    </row>
    <row r="10" spans="2:18">
      <c r="B10" t="s">
        <v>64</v>
      </c>
      <c r="F10" s="7" t="e">
        <f>'TM1 Balances'!#REF!</f>
        <v>#REF!</v>
      </c>
      <c r="H10" s="16"/>
      <c r="J10" s="3" t="e">
        <f>F10/$F$13</f>
        <v>#REF!</v>
      </c>
      <c r="L10" s="17" t="e">
        <f>'TM1 Balances'!#REF!</f>
        <v>#REF!</v>
      </c>
      <c r="N10" s="3" t="e">
        <f>L10*$H$13*J10</f>
        <v>#REF!</v>
      </c>
      <c r="P10" s="16" t="e">
        <f t="shared" ref="P10" si="0">N10</f>
        <v>#REF!</v>
      </c>
      <c r="R10" s="16"/>
    </row>
    <row r="11" spans="2:18">
      <c r="B11" t="s">
        <v>65</v>
      </c>
      <c r="F11" s="6" t="e">
        <f>'TM1 Balances'!#REF!</f>
        <v>#REF!</v>
      </c>
      <c r="H11" s="16"/>
      <c r="J11" s="3" t="e">
        <f t="shared" ref="J11:J13" si="1">F11/$F$13</f>
        <v>#REF!</v>
      </c>
      <c r="L11" s="3">
        <v>7.0000000000000007E-2</v>
      </c>
      <c r="N11" s="3" t="e">
        <f t="shared" ref="N11:N12" si="2">L11*$H$13*J11</f>
        <v>#REF!</v>
      </c>
      <c r="P11" s="16">
        <v>0</v>
      </c>
      <c r="R11" s="16" t="e">
        <f>N11</f>
        <v>#REF!</v>
      </c>
    </row>
    <row r="12" spans="2:18" ht="16.899999999999999">
      <c r="B12" t="s">
        <v>66</v>
      </c>
      <c r="F12" s="48" t="e">
        <f>'TM1 Balances'!#REF!</f>
        <v>#REF!</v>
      </c>
      <c r="H12" s="16"/>
      <c r="J12" s="18" t="e">
        <f t="shared" si="1"/>
        <v>#REF!</v>
      </c>
      <c r="L12" s="3" t="e">
        <f>#REF!</f>
        <v>#REF!</v>
      </c>
      <c r="N12" s="18" t="e">
        <f t="shared" si="2"/>
        <v>#REF!</v>
      </c>
      <c r="O12" s="11"/>
      <c r="P12" s="19">
        <v>0</v>
      </c>
      <c r="Q12" s="11"/>
      <c r="R12" s="19" t="e">
        <f>N12</f>
        <v>#REF!</v>
      </c>
    </row>
    <row r="13" spans="2:18">
      <c r="B13" t="s">
        <v>67</v>
      </c>
      <c r="F13" s="7" t="e">
        <f>SUM(F10:F12)</f>
        <v>#REF!</v>
      </c>
      <c r="H13" s="19" t="e">
        <f>1-H8</f>
        <v>#REF!</v>
      </c>
      <c r="J13" s="15" t="e">
        <f t="shared" si="1"/>
        <v>#REF!</v>
      </c>
      <c r="N13" s="16" t="e">
        <f t="shared" ref="N13:O13" si="3">SUM(N8:N12)</f>
        <v>#REF!</v>
      </c>
      <c r="O13" s="16">
        <f t="shared" si="3"/>
        <v>0</v>
      </c>
      <c r="P13" s="16" t="e">
        <f>SUM(P8:P12)</f>
        <v>#REF!</v>
      </c>
      <c r="Q13" s="16">
        <f t="shared" ref="Q13:R13" si="4">SUM(Q8:Q12)</f>
        <v>0</v>
      </c>
      <c r="R13" s="16" t="e">
        <f t="shared" si="4"/>
        <v>#REF!</v>
      </c>
    </row>
    <row r="14" spans="2:18">
      <c r="F14" s="7"/>
      <c r="H14" s="16" t="e">
        <f>SUM(H13+H8)</f>
        <v>#REF!</v>
      </c>
      <c r="J14" s="15"/>
      <c r="N14" s="3"/>
      <c r="P14" s="16"/>
      <c r="R14" s="16"/>
    </row>
    <row r="15" spans="2:18">
      <c r="F15" s="7"/>
      <c r="J15" s="15"/>
    </row>
    <row r="16" spans="2:18">
      <c r="B16" t="s">
        <v>68</v>
      </c>
      <c r="F16" s="7" t="e">
        <f>'TM1 Balances'!#REF!</f>
        <v>#REF!</v>
      </c>
      <c r="G16" s="7"/>
      <c r="I16" s="7"/>
      <c r="K16" s="7"/>
      <c r="M16" s="7"/>
    </row>
    <row r="17" spans="6:6">
      <c r="F17" s="7"/>
    </row>
  </sheetData>
  <mergeCells count="1">
    <mergeCell ref="N5:R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R53"/>
  <sheetViews>
    <sheetView topLeftCell="L7" zoomScale="90" zoomScaleNormal="90" workbookViewId="0">
      <selection activeCell="R7" sqref="R7"/>
    </sheetView>
  </sheetViews>
  <sheetFormatPr defaultColWidth="9" defaultRowHeight="13.9" outlineLevelRow="1"/>
  <cols>
    <col min="1" max="1" width="33.375" style="50" customWidth="1"/>
    <col min="2" max="8" width="12.5" style="50" bestFit="1" customWidth="1"/>
    <col min="9" max="13" width="12.875" style="50" bestFit="1" customWidth="1"/>
    <col min="14" max="14" width="14" style="50" bestFit="1" customWidth="1"/>
    <col min="15" max="17" width="9" style="50"/>
    <col min="18" max="18" width="11.75" style="50" bestFit="1" customWidth="1"/>
    <col min="19" max="16384" width="9" style="50"/>
  </cols>
  <sheetData>
    <row r="1" spans="1:18" hidden="1" outlineLevel="1">
      <c r="A1" s="50" t="s">
        <v>70</v>
      </c>
      <c r="B1" s="52" t="s">
        <v>71</v>
      </c>
    </row>
    <row r="2" spans="1:18" hidden="1" outlineLevel="1">
      <c r="A2" s="59" t="s">
        <v>72</v>
      </c>
      <c r="B2" s="52" t="s">
        <v>73</v>
      </c>
    </row>
    <row r="3" spans="1:18" hidden="1" outlineLevel="1">
      <c r="A3" s="59" t="s">
        <v>74</v>
      </c>
      <c r="B3" s="52" t="s">
        <v>47</v>
      </c>
    </row>
    <row r="4" spans="1:18" hidden="1" outlineLevel="1">
      <c r="A4" s="59" t="s">
        <v>75</v>
      </c>
      <c r="B4" s="50" t="s">
        <v>76</v>
      </c>
      <c r="C4" s="50" t="s">
        <v>77</v>
      </c>
    </row>
    <row r="5" spans="1:18" hidden="1" outlineLevel="1"/>
    <row r="6" spans="1:18" hidden="1" outlineLevel="1"/>
    <row r="7" spans="1:18" ht="15" collapsed="1">
      <c r="R7" s="127" t="s">
        <v>42</v>
      </c>
    </row>
    <row r="8" spans="1:18" hidden="1" outlineLevel="1">
      <c r="A8" s="99" t="s">
        <v>78</v>
      </c>
    </row>
    <row r="9" spans="1:18" hidden="1" outlineLevel="1">
      <c r="A9" s="99" t="s">
        <v>79</v>
      </c>
    </row>
    <row r="10" spans="1:18" hidden="1" outlineLevel="1">
      <c r="B10" s="100" t="s">
        <v>80</v>
      </c>
      <c r="C10" s="100" t="s">
        <v>81</v>
      </c>
      <c r="D10" s="100" t="s">
        <v>82</v>
      </c>
      <c r="E10" s="100" t="s">
        <v>83</v>
      </c>
      <c r="F10" s="100" t="s">
        <v>84</v>
      </c>
      <c r="G10" s="100" t="s">
        <v>85</v>
      </c>
      <c r="H10" s="100" t="s">
        <v>86</v>
      </c>
      <c r="I10" s="100" t="s">
        <v>87</v>
      </c>
      <c r="J10" s="100" t="s">
        <v>88</v>
      </c>
      <c r="K10" s="100" t="s">
        <v>89</v>
      </c>
      <c r="L10" s="100" t="s">
        <v>90</v>
      </c>
      <c r="M10" s="100" t="s">
        <v>91</v>
      </c>
      <c r="N10" s="101" t="s">
        <v>92</v>
      </c>
    </row>
    <row r="11" spans="1:18" hidden="1" outlineLevel="1">
      <c r="A11" s="102" t="s">
        <v>93</v>
      </c>
      <c r="B11" s="103">
        <v>32960565.579999998</v>
      </c>
      <c r="C11" s="103">
        <v>38843971.570000008</v>
      </c>
      <c r="D11" s="103">
        <v>46827546.410000004</v>
      </c>
      <c r="E11" s="103">
        <v>55163824.189999998</v>
      </c>
      <c r="F11" s="103">
        <v>61953755.120000005</v>
      </c>
      <c r="G11" s="103">
        <v>68152231.280000001</v>
      </c>
      <c r="H11" s="103">
        <v>77380666.75</v>
      </c>
      <c r="I11" s="103">
        <v>86279161.450000003</v>
      </c>
      <c r="J11" s="103">
        <v>83647714.709999993</v>
      </c>
      <c r="K11" s="103">
        <v>75069482.039999992</v>
      </c>
      <c r="L11" s="103">
        <v>79073388.119999975</v>
      </c>
      <c r="M11" s="103">
        <v>41143746.380000003</v>
      </c>
      <c r="N11" s="103">
        <f>AVERAGE(B11:M11)</f>
        <v>62208004.466666661</v>
      </c>
    </row>
    <row r="12" spans="1:18" hidden="1" outlineLevel="1"/>
    <row r="13" spans="1:18" hidden="1" outlineLevel="1">
      <c r="A13" s="104" t="s">
        <v>94</v>
      </c>
      <c r="B13" s="49">
        <f>AVERAGE(B11:B11)</f>
        <v>32960565.579999998</v>
      </c>
      <c r="C13" s="49">
        <f>AVERAGE(B11:C11)</f>
        <v>35902268.575000003</v>
      </c>
      <c r="D13" s="49">
        <f>AVERAGE(B11:D11)</f>
        <v>39544027.853333332</v>
      </c>
      <c r="E13" s="49">
        <f>AVERAGE(B11:E11)</f>
        <v>43448976.9375</v>
      </c>
      <c r="F13" s="49">
        <f>AVERAGE(B11:F11)</f>
        <v>47149932.574000001</v>
      </c>
      <c r="G13" s="49">
        <f>AVERAGE(B11:G11)</f>
        <v>50650315.691666663</v>
      </c>
      <c r="H13" s="49">
        <f>AVERAGE(B11:H11)</f>
        <v>54468937.27142857</v>
      </c>
      <c r="I13" s="49">
        <f>AVERAGE(B11:I11)</f>
        <v>58445215.293749996</v>
      </c>
      <c r="J13" s="49">
        <f>AVERAGE(B11:J11)</f>
        <v>61245493.00666666</v>
      </c>
      <c r="K13" s="49">
        <f>AVERAGE(B11:K11)</f>
        <v>62627891.909999989</v>
      </c>
      <c r="L13" s="49">
        <f>AVERAGE(B11:L11)</f>
        <v>64122937.019999988</v>
      </c>
      <c r="M13" s="49">
        <f>AVERAGE(B11:M11)</f>
        <v>62208004.466666661</v>
      </c>
      <c r="N13" s="49"/>
    </row>
    <row r="14" spans="1:18" hidden="1" outlineLevel="1"/>
    <row r="15" spans="1:18" collapsed="1"/>
    <row r="16" spans="1:18">
      <c r="A16" s="99" t="s">
        <v>78</v>
      </c>
    </row>
    <row r="17" spans="1:18">
      <c r="A17" s="99" t="s">
        <v>95</v>
      </c>
    </row>
    <row r="18" spans="1:18">
      <c r="B18" s="101" t="str">
        <f>B10</f>
        <v>Jan-2021 ITD</v>
      </c>
      <c r="C18" s="101" t="str">
        <f t="shared" ref="C18:M18" si="0">C10</f>
        <v>Feb-2021 ITD</v>
      </c>
      <c r="D18" s="101" t="str">
        <f t="shared" si="0"/>
        <v>Mar-2021 ITD</v>
      </c>
      <c r="E18" s="101" t="str">
        <f t="shared" si="0"/>
        <v>Apr-2021 ITD</v>
      </c>
      <c r="F18" s="101" t="str">
        <f t="shared" si="0"/>
        <v>May-2021 ITD</v>
      </c>
      <c r="G18" s="101" t="str">
        <f t="shared" si="0"/>
        <v>Jun-2021 ITD</v>
      </c>
      <c r="H18" s="101" t="str">
        <f t="shared" si="0"/>
        <v>Jul-2021 ITD</v>
      </c>
      <c r="I18" s="101" t="str">
        <f t="shared" si="0"/>
        <v>Aug-2021 ITD</v>
      </c>
      <c r="J18" s="101" t="str">
        <f t="shared" si="0"/>
        <v>Sep-2021 ITD</v>
      </c>
      <c r="K18" s="101" t="str">
        <f t="shared" si="0"/>
        <v>Oct-2021 ITD</v>
      </c>
      <c r="L18" s="101" t="str">
        <f t="shared" si="0"/>
        <v>Nov-2021 ITD</v>
      </c>
      <c r="M18" s="101" t="str">
        <f t="shared" si="0"/>
        <v>Dec-2021 ITD</v>
      </c>
    </row>
    <row r="19" spans="1:18">
      <c r="A19" s="102" t="s">
        <v>96</v>
      </c>
      <c r="B19" s="103">
        <v>380000000</v>
      </c>
      <c r="C19" s="103">
        <v>380000000</v>
      </c>
      <c r="D19" s="103">
        <v>380000000</v>
      </c>
      <c r="E19" s="103">
        <v>360000000</v>
      </c>
      <c r="F19" s="103">
        <v>360000000</v>
      </c>
      <c r="G19" s="103">
        <v>360000000</v>
      </c>
      <c r="H19" s="103">
        <v>360000000</v>
      </c>
      <c r="I19" s="103">
        <v>360000000</v>
      </c>
      <c r="J19" s="103">
        <v>360000000</v>
      </c>
      <c r="K19" s="103">
        <v>360000000</v>
      </c>
      <c r="L19" s="103">
        <v>360000000</v>
      </c>
      <c r="M19" s="103">
        <v>360000000</v>
      </c>
    </row>
    <row r="20" spans="1:18">
      <c r="A20" s="102" t="s">
        <v>97</v>
      </c>
      <c r="B20" s="103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</row>
    <row r="21" spans="1:18">
      <c r="A21" s="102" t="s">
        <v>98</v>
      </c>
      <c r="B21" s="105">
        <v>62000000</v>
      </c>
      <c r="C21" s="105">
        <v>62000000</v>
      </c>
      <c r="D21" s="105">
        <v>62000000</v>
      </c>
      <c r="E21" s="105">
        <v>82000000</v>
      </c>
      <c r="F21" s="105">
        <v>82000000</v>
      </c>
      <c r="G21" s="105">
        <v>82000000</v>
      </c>
      <c r="H21" s="105">
        <v>82000000</v>
      </c>
      <c r="I21" s="105">
        <v>82000000</v>
      </c>
      <c r="J21" s="105">
        <v>82000000</v>
      </c>
      <c r="K21" s="105">
        <v>82000000</v>
      </c>
      <c r="L21" s="105">
        <v>82000000</v>
      </c>
      <c r="M21" s="105">
        <v>82000000</v>
      </c>
    </row>
    <row r="22" spans="1:18">
      <c r="A22" s="102" t="s">
        <v>99</v>
      </c>
      <c r="B22" s="103">
        <f>B21+B19+B20</f>
        <v>442000000</v>
      </c>
      <c r="C22" s="103">
        <f t="shared" ref="C22:M22" si="1">C21+C19+C20</f>
        <v>442000000</v>
      </c>
      <c r="D22" s="103">
        <f t="shared" si="1"/>
        <v>442000000</v>
      </c>
      <c r="E22" s="103">
        <f t="shared" si="1"/>
        <v>442000000</v>
      </c>
      <c r="F22" s="103">
        <f t="shared" si="1"/>
        <v>442000000</v>
      </c>
      <c r="G22" s="103">
        <f t="shared" si="1"/>
        <v>442000000</v>
      </c>
      <c r="H22" s="103">
        <f t="shared" si="1"/>
        <v>442000000</v>
      </c>
      <c r="I22" s="103">
        <f t="shared" si="1"/>
        <v>442000000</v>
      </c>
      <c r="J22" s="103">
        <f t="shared" si="1"/>
        <v>442000000</v>
      </c>
      <c r="K22" s="103">
        <f t="shared" si="1"/>
        <v>442000000</v>
      </c>
      <c r="L22" s="103">
        <f t="shared" si="1"/>
        <v>442000000</v>
      </c>
      <c r="M22" s="103">
        <f t="shared" si="1"/>
        <v>442000000</v>
      </c>
    </row>
    <row r="23" spans="1:18">
      <c r="A23" s="104" t="s">
        <v>94</v>
      </c>
      <c r="B23" s="49">
        <f>AVERAGE(B22:B22)</f>
        <v>442000000</v>
      </c>
      <c r="C23" s="49">
        <f>AVERAGE(B22:C22)</f>
        <v>442000000</v>
      </c>
      <c r="D23" s="49">
        <f>AVERAGE(B22:D22)</f>
        <v>442000000</v>
      </c>
      <c r="E23" s="49">
        <f>AVERAGE(B22:E22)</f>
        <v>442000000</v>
      </c>
      <c r="F23" s="49">
        <f>AVERAGE(B22:F22)</f>
        <v>442000000</v>
      </c>
      <c r="G23" s="49">
        <f>AVERAGE(B22:G22)</f>
        <v>442000000</v>
      </c>
      <c r="H23" s="49">
        <f>AVERAGE(B22:H22)</f>
        <v>442000000</v>
      </c>
      <c r="I23" s="49">
        <f>AVERAGE(B22:I22)</f>
        <v>442000000</v>
      </c>
      <c r="J23" s="49">
        <f>AVERAGE(B22:J22)</f>
        <v>442000000</v>
      </c>
      <c r="K23" s="49">
        <f>AVERAGE(B22:K22)</f>
        <v>442000000</v>
      </c>
      <c r="L23" s="49">
        <f>AVERAGE(B22:L22)</f>
        <v>442000000</v>
      </c>
      <c r="M23" s="49">
        <f>AVERAGE(B22:M22)</f>
        <v>442000000</v>
      </c>
    </row>
    <row r="26" spans="1:18" hidden="1" outlineLevel="1">
      <c r="A26" s="106"/>
    </row>
    <row r="27" spans="1:18" collapsed="1">
      <c r="A27" s="99" t="s">
        <v>78</v>
      </c>
    </row>
    <row r="28" spans="1:18">
      <c r="A28" s="99" t="s">
        <v>100</v>
      </c>
    </row>
    <row r="29" spans="1:18">
      <c r="B29" s="101" t="str">
        <f t="shared" ref="B29:M29" si="2">+B10</f>
        <v>Jan-2021 ITD</v>
      </c>
      <c r="C29" s="101" t="str">
        <f t="shared" si="2"/>
        <v>Feb-2021 ITD</v>
      </c>
      <c r="D29" s="101" t="str">
        <f t="shared" si="2"/>
        <v>Mar-2021 ITD</v>
      </c>
      <c r="E29" s="101" t="str">
        <f t="shared" si="2"/>
        <v>Apr-2021 ITD</v>
      </c>
      <c r="F29" s="101" t="str">
        <f t="shared" si="2"/>
        <v>May-2021 ITD</v>
      </c>
      <c r="G29" s="101" t="str">
        <f t="shared" si="2"/>
        <v>Jun-2021 ITD</v>
      </c>
      <c r="H29" s="101" t="str">
        <f t="shared" si="2"/>
        <v>Jul-2021 ITD</v>
      </c>
      <c r="I29" s="101" t="str">
        <f t="shared" si="2"/>
        <v>Aug-2021 ITD</v>
      </c>
      <c r="J29" s="101" t="str">
        <f t="shared" si="2"/>
        <v>Sep-2021 ITD</v>
      </c>
      <c r="K29" s="101" t="str">
        <f t="shared" si="2"/>
        <v>Oct-2021 ITD</v>
      </c>
      <c r="L29" s="101" t="str">
        <f t="shared" si="2"/>
        <v>Nov-2021 ITD</v>
      </c>
      <c r="M29" s="101" t="str">
        <f t="shared" si="2"/>
        <v>Dec-2021 ITD</v>
      </c>
      <c r="N29" s="101" t="s">
        <v>92</v>
      </c>
    </row>
    <row r="30" spans="1:18">
      <c r="A30" s="102" t="s">
        <v>97</v>
      </c>
      <c r="B30" s="103">
        <f>B20</f>
        <v>0</v>
      </c>
      <c r="C30" s="103">
        <f t="shared" ref="C30:M30" si="3">C20</f>
        <v>0</v>
      </c>
      <c r="D30" s="103">
        <f t="shared" si="3"/>
        <v>0</v>
      </c>
      <c r="E30" s="103">
        <f t="shared" si="3"/>
        <v>0</v>
      </c>
      <c r="F30" s="103">
        <f t="shared" si="3"/>
        <v>0</v>
      </c>
      <c r="G30" s="103">
        <f t="shared" si="3"/>
        <v>0</v>
      </c>
      <c r="H30" s="103">
        <f t="shared" si="3"/>
        <v>0</v>
      </c>
      <c r="I30" s="103">
        <f t="shared" si="3"/>
        <v>0</v>
      </c>
      <c r="J30" s="103">
        <f t="shared" si="3"/>
        <v>0</v>
      </c>
      <c r="K30" s="103">
        <f t="shared" si="3"/>
        <v>0</v>
      </c>
      <c r="L30" s="103">
        <f t="shared" si="3"/>
        <v>0</v>
      </c>
      <c r="M30" s="103">
        <f t="shared" si="3"/>
        <v>0</v>
      </c>
      <c r="N30" s="103">
        <f>AVERAGE(B30:M30)</f>
        <v>0</v>
      </c>
    </row>
    <row r="31" spans="1:18">
      <c r="A31" s="102" t="s">
        <v>101</v>
      </c>
      <c r="B31" s="103">
        <f t="shared" ref="B31:M31" si="4">B30</f>
        <v>0</v>
      </c>
      <c r="C31" s="103">
        <f t="shared" si="4"/>
        <v>0</v>
      </c>
      <c r="D31" s="103">
        <f t="shared" si="4"/>
        <v>0</v>
      </c>
      <c r="E31" s="103">
        <f t="shared" si="4"/>
        <v>0</v>
      </c>
      <c r="F31" s="103">
        <f t="shared" si="4"/>
        <v>0</v>
      </c>
      <c r="G31" s="103">
        <f t="shared" si="4"/>
        <v>0</v>
      </c>
      <c r="H31" s="103">
        <f t="shared" si="4"/>
        <v>0</v>
      </c>
      <c r="I31" s="103">
        <f t="shared" si="4"/>
        <v>0</v>
      </c>
      <c r="J31" s="103">
        <f t="shared" si="4"/>
        <v>0</v>
      </c>
      <c r="K31" s="103">
        <f t="shared" si="4"/>
        <v>0</v>
      </c>
      <c r="L31" s="103">
        <f t="shared" si="4"/>
        <v>0</v>
      </c>
      <c r="M31" s="103">
        <f t="shared" si="4"/>
        <v>0</v>
      </c>
    </row>
    <row r="32" spans="1:18">
      <c r="Q32" s="107" t="s">
        <v>102</v>
      </c>
      <c r="R32" s="108">
        <v>-9840695.4499999993</v>
      </c>
    </row>
    <row r="33" spans="1:18">
      <c r="A33" s="109" t="s">
        <v>94</v>
      </c>
      <c r="B33" s="110">
        <f>AVERAGE(B31:B31)</f>
        <v>0</v>
      </c>
      <c r="C33" s="110">
        <f>AVERAGE(B31:C31)</f>
        <v>0</v>
      </c>
      <c r="D33" s="110">
        <f>AVERAGE(B31:D31)</f>
        <v>0</v>
      </c>
      <c r="E33" s="110">
        <f>AVERAGE(B31:E31)</f>
        <v>0</v>
      </c>
      <c r="F33" s="110">
        <f>AVERAGE(B31:F31)</f>
        <v>0</v>
      </c>
      <c r="G33" s="110">
        <f>AVERAGE(B31:G31)</f>
        <v>0</v>
      </c>
      <c r="H33" s="110">
        <f>AVERAGE(B31:H31)</f>
        <v>0</v>
      </c>
      <c r="I33" s="110">
        <f>AVERAGE(B31:I31)</f>
        <v>0</v>
      </c>
      <c r="J33" s="110">
        <f>AVERAGE(B31:J31)</f>
        <v>0</v>
      </c>
      <c r="K33" s="110">
        <f>AVERAGE(B31:K31)</f>
        <v>0</v>
      </c>
      <c r="L33" s="110">
        <f>AVERAGE(B31:L31)</f>
        <v>0</v>
      </c>
      <c r="M33" s="110">
        <f>AVERAGE(B31:M31)</f>
        <v>0</v>
      </c>
      <c r="Q33" s="50" t="s">
        <v>103</v>
      </c>
      <c r="R33" s="108">
        <v>-3015011.44</v>
      </c>
    </row>
    <row r="34" spans="1:18" ht="14.45" thickBot="1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Q34" s="107" t="s">
        <v>104</v>
      </c>
      <c r="R34" s="111">
        <f>SUM(R32:R33)</f>
        <v>-12855706.889999999</v>
      </c>
    </row>
    <row r="35" spans="1:18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Q35" s="50" t="s">
        <v>105</v>
      </c>
      <c r="R35" s="85">
        <f>R34-M49</f>
        <v>0.55000000074505806</v>
      </c>
    </row>
    <row r="36" spans="1:18">
      <c r="A36" s="99" t="s">
        <v>78</v>
      </c>
    </row>
    <row r="37" spans="1:18">
      <c r="A37" s="99" t="s">
        <v>19</v>
      </c>
    </row>
    <row r="38" spans="1:18">
      <c r="B38" s="101" t="str">
        <f t="shared" ref="B38:M38" si="5">B10</f>
        <v>Jan-2021 ITD</v>
      </c>
      <c r="C38" s="101" t="str">
        <f t="shared" si="5"/>
        <v>Feb-2021 ITD</v>
      </c>
      <c r="D38" s="101" t="str">
        <f t="shared" si="5"/>
        <v>Mar-2021 ITD</v>
      </c>
      <c r="E38" s="101" t="str">
        <f t="shared" si="5"/>
        <v>Apr-2021 ITD</v>
      </c>
      <c r="F38" s="101" t="str">
        <f t="shared" si="5"/>
        <v>May-2021 ITD</v>
      </c>
      <c r="G38" s="101" t="str">
        <f t="shared" si="5"/>
        <v>Jun-2021 ITD</v>
      </c>
      <c r="H38" s="101" t="str">
        <f t="shared" si="5"/>
        <v>Jul-2021 ITD</v>
      </c>
      <c r="I38" s="101" t="str">
        <f t="shared" si="5"/>
        <v>Aug-2021 ITD</v>
      </c>
      <c r="J38" s="101" t="str">
        <f t="shared" si="5"/>
        <v>Sep-2021 ITD</v>
      </c>
      <c r="K38" s="101" t="str">
        <f t="shared" si="5"/>
        <v>Oct-2021 ITD</v>
      </c>
      <c r="L38" s="101" t="str">
        <f t="shared" si="5"/>
        <v>Nov-2021 ITD</v>
      </c>
      <c r="M38" s="101" t="str">
        <f t="shared" si="5"/>
        <v>Dec-2021 ITD</v>
      </c>
    </row>
    <row r="39" spans="1:18">
      <c r="A39" s="102" t="s">
        <v>106</v>
      </c>
      <c r="B39" s="105">
        <v>365400</v>
      </c>
      <c r="C39" s="105">
        <v>365400</v>
      </c>
      <c r="D39" s="105">
        <v>365400</v>
      </c>
      <c r="E39" s="105">
        <v>365400</v>
      </c>
      <c r="F39" s="105">
        <v>365400</v>
      </c>
      <c r="G39" s="105">
        <v>365400</v>
      </c>
      <c r="H39" s="105">
        <v>363065</v>
      </c>
      <c r="I39" s="105">
        <v>363065</v>
      </c>
      <c r="J39" s="105">
        <v>363065</v>
      </c>
      <c r="K39" s="105">
        <v>363065</v>
      </c>
      <c r="L39" s="105">
        <v>363065</v>
      </c>
      <c r="M39" s="105">
        <v>363065</v>
      </c>
    </row>
    <row r="40" spans="1:18">
      <c r="A40" s="102" t="str">
        <f>A31</f>
        <v>Total STD</v>
      </c>
      <c r="B40" s="103">
        <f t="shared" ref="B40:M40" si="6">B39</f>
        <v>365400</v>
      </c>
      <c r="C40" s="103">
        <f t="shared" si="6"/>
        <v>365400</v>
      </c>
      <c r="D40" s="103">
        <f t="shared" si="6"/>
        <v>365400</v>
      </c>
      <c r="E40" s="103">
        <f t="shared" si="6"/>
        <v>365400</v>
      </c>
      <c r="F40" s="103">
        <f t="shared" si="6"/>
        <v>365400</v>
      </c>
      <c r="G40" s="103">
        <f t="shared" si="6"/>
        <v>365400</v>
      </c>
      <c r="H40" s="103">
        <f t="shared" si="6"/>
        <v>363065</v>
      </c>
      <c r="I40" s="103">
        <f t="shared" si="6"/>
        <v>363065</v>
      </c>
      <c r="J40" s="103">
        <f t="shared" si="6"/>
        <v>363065</v>
      </c>
      <c r="K40" s="103">
        <f t="shared" si="6"/>
        <v>363065</v>
      </c>
      <c r="L40" s="103">
        <f t="shared" si="6"/>
        <v>363065</v>
      </c>
      <c r="M40" s="103">
        <f t="shared" si="6"/>
        <v>363065</v>
      </c>
    </row>
    <row r="42" spans="1:18">
      <c r="A42" s="104" t="s">
        <v>94</v>
      </c>
      <c r="B42" s="49">
        <f>AVERAGE(B40:B40)</f>
        <v>365400</v>
      </c>
      <c r="C42" s="49">
        <f>AVERAGE(B40:C40)</f>
        <v>365400</v>
      </c>
      <c r="D42" s="49">
        <f>AVERAGE(B40:D40)</f>
        <v>365400</v>
      </c>
      <c r="E42" s="49">
        <f>AVERAGE(B40:E40)</f>
        <v>365400</v>
      </c>
      <c r="F42" s="49">
        <f>AVERAGE(B40:F40)</f>
        <v>365400</v>
      </c>
      <c r="G42" s="49">
        <f>AVERAGE(B40:G40)</f>
        <v>365400</v>
      </c>
      <c r="H42" s="49">
        <f>AVERAGE(B40:H40)</f>
        <v>365066.42857142858</v>
      </c>
      <c r="I42" s="49">
        <f>AVERAGE(B40:I40)</f>
        <v>364816.25</v>
      </c>
      <c r="J42" s="49">
        <f>AVERAGE(B40:J40)</f>
        <v>364621.66666666669</v>
      </c>
      <c r="K42" s="49">
        <f>AVERAGE(B40:K40)</f>
        <v>364466</v>
      </c>
      <c r="L42" s="49">
        <f>AVERAGE(B40:L40)</f>
        <v>364338.63636363635</v>
      </c>
      <c r="M42" s="49">
        <f>AVERAGE(B40:M40)</f>
        <v>364232.5</v>
      </c>
    </row>
    <row r="45" spans="1:18">
      <c r="A45" s="99" t="s">
        <v>78</v>
      </c>
    </row>
    <row r="46" spans="1:18">
      <c r="A46" s="99" t="s">
        <v>107</v>
      </c>
    </row>
    <row r="47" spans="1:18">
      <c r="B47" s="101" t="str">
        <f t="shared" ref="B47:M47" si="7">B10</f>
        <v>Jan-2021 ITD</v>
      </c>
      <c r="C47" s="101" t="str">
        <f t="shared" si="7"/>
        <v>Feb-2021 ITD</v>
      </c>
      <c r="D47" s="101" t="str">
        <f t="shared" si="7"/>
        <v>Mar-2021 ITD</v>
      </c>
      <c r="E47" s="101" t="str">
        <f t="shared" si="7"/>
        <v>Apr-2021 ITD</v>
      </c>
      <c r="F47" s="101" t="str">
        <f t="shared" si="7"/>
        <v>May-2021 ITD</v>
      </c>
      <c r="G47" s="101" t="str">
        <f t="shared" si="7"/>
        <v>Jun-2021 ITD</v>
      </c>
      <c r="H47" s="101" t="str">
        <f t="shared" si="7"/>
        <v>Jul-2021 ITD</v>
      </c>
      <c r="I47" s="101" t="str">
        <f t="shared" si="7"/>
        <v>Aug-2021 ITD</v>
      </c>
      <c r="J47" s="101" t="str">
        <f t="shared" si="7"/>
        <v>Sep-2021 ITD</v>
      </c>
      <c r="K47" s="101" t="str">
        <f t="shared" si="7"/>
        <v>Oct-2021 ITD</v>
      </c>
      <c r="L47" s="101" t="str">
        <f t="shared" si="7"/>
        <v>Nov-2021 ITD</v>
      </c>
      <c r="M47" s="101" t="str">
        <f t="shared" si="7"/>
        <v>Dec-2021 ITD</v>
      </c>
    </row>
    <row r="48" spans="1:18">
      <c r="A48" s="102" t="s">
        <v>108</v>
      </c>
      <c r="B48" s="112">
        <v>539367355.25999999</v>
      </c>
      <c r="C48" s="112">
        <v>535424786.51000005</v>
      </c>
      <c r="D48" s="112">
        <v>537582898.04000008</v>
      </c>
      <c r="E48" s="112">
        <v>571841358.66000009</v>
      </c>
      <c r="F48" s="112">
        <v>573675392.18000007</v>
      </c>
      <c r="G48" s="112">
        <v>578087237.25000012</v>
      </c>
      <c r="H48" s="112">
        <v>581489271.5</v>
      </c>
      <c r="I48" s="112">
        <v>585090370.60000002</v>
      </c>
      <c r="J48" s="112">
        <v>587971125.52999997</v>
      </c>
      <c r="K48" s="112">
        <v>571239932.83000004</v>
      </c>
      <c r="L48" s="112">
        <v>575852857.29999995</v>
      </c>
      <c r="M48" s="112">
        <v>577853616.25</v>
      </c>
    </row>
    <row r="49" spans="1:13">
      <c r="A49" s="102" t="s">
        <v>109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>
        <v>-12855707.439999999</v>
      </c>
    </row>
    <row r="50" spans="1:13">
      <c r="A50" s="102" t="s">
        <v>110</v>
      </c>
      <c r="B50" s="105">
        <v>-109107428.39</v>
      </c>
      <c r="C50" s="105">
        <f t="shared" ref="C50:M50" si="8">B50</f>
        <v>-109107428.39</v>
      </c>
      <c r="D50" s="105">
        <f t="shared" si="8"/>
        <v>-109107428.39</v>
      </c>
      <c r="E50" s="105">
        <f t="shared" si="8"/>
        <v>-109107428.39</v>
      </c>
      <c r="F50" s="105">
        <f t="shared" si="8"/>
        <v>-109107428.39</v>
      </c>
      <c r="G50" s="105">
        <f t="shared" si="8"/>
        <v>-109107428.39</v>
      </c>
      <c r="H50" s="105">
        <f t="shared" si="8"/>
        <v>-109107428.39</v>
      </c>
      <c r="I50" s="105">
        <f t="shared" si="8"/>
        <v>-109107428.39</v>
      </c>
      <c r="J50" s="105">
        <f t="shared" si="8"/>
        <v>-109107428.39</v>
      </c>
      <c r="K50" s="105">
        <f t="shared" si="8"/>
        <v>-109107428.39</v>
      </c>
      <c r="L50" s="105">
        <f t="shared" si="8"/>
        <v>-109107428.39</v>
      </c>
      <c r="M50" s="105">
        <f t="shared" si="8"/>
        <v>-109107428.39</v>
      </c>
    </row>
    <row r="51" spans="1:13">
      <c r="A51" s="102" t="s">
        <v>111</v>
      </c>
      <c r="B51" s="103">
        <f>SUM(B48:B50)</f>
        <v>430259926.87</v>
      </c>
      <c r="C51" s="103">
        <f t="shared" ref="C51:M51" si="9">SUM(C48:C50)</f>
        <v>426317358.12000006</v>
      </c>
      <c r="D51" s="103">
        <f t="shared" si="9"/>
        <v>428475469.6500001</v>
      </c>
      <c r="E51" s="103">
        <f t="shared" si="9"/>
        <v>462733930.2700001</v>
      </c>
      <c r="F51" s="103">
        <f t="shared" si="9"/>
        <v>464567963.79000008</v>
      </c>
      <c r="G51" s="103">
        <f t="shared" si="9"/>
        <v>468979808.86000013</v>
      </c>
      <c r="H51" s="103">
        <f t="shared" si="9"/>
        <v>472381843.11000001</v>
      </c>
      <c r="I51" s="103">
        <f t="shared" si="9"/>
        <v>475982942.21000004</v>
      </c>
      <c r="J51" s="103">
        <f t="shared" si="9"/>
        <v>478863697.13999999</v>
      </c>
      <c r="K51" s="103">
        <f t="shared" si="9"/>
        <v>462132504.44000006</v>
      </c>
      <c r="L51" s="103">
        <f t="shared" si="9"/>
        <v>466745428.90999997</v>
      </c>
      <c r="M51" s="103">
        <f t="shared" si="9"/>
        <v>455890480.41999996</v>
      </c>
    </row>
    <row r="53" spans="1:13">
      <c r="A53" s="104" t="s">
        <v>112</v>
      </c>
      <c r="B53" s="49">
        <f>AVERAGE(B51:B51)</f>
        <v>430259926.87</v>
      </c>
      <c r="C53" s="49">
        <f>AVERAGE(B51:C51)</f>
        <v>428288642.495</v>
      </c>
      <c r="D53" s="49">
        <f>AVERAGE(B51:D51)</f>
        <v>428350918.21333337</v>
      </c>
      <c r="E53" s="49">
        <f>AVERAGE(B51:E51)</f>
        <v>436946671.22750008</v>
      </c>
      <c r="F53" s="49">
        <f>AVERAGE(B51:F51)</f>
        <v>442470929.74000007</v>
      </c>
      <c r="G53" s="49">
        <f>AVERAGE(B51:G51)</f>
        <v>446889076.26000005</v>
      </c>
      <c r="H53" s="49">
        <f>AVERAGE(B51:H51)</f>
        <v>450530900.09571439</v>
      </c>
      <c r="I53" s="49">
        <f>AVERAGE(B51:I51)</f>
        <v>453712405.36000007</v>
      </c>
      <c r="J53" s="49">
        <f>AVERAGE(B51:J51)</f>
        <v>456506993.33555561</v>
      </c>
      <c r="K53" s="49">
        <f>AVERAGE(B51:K51)</f>
        <v>457069544.4460001</v>
      </c>
      <c r="L53" s="49">
        <f>AVERAGE(B51:L51)</f>
        <v>457949170.3063637</v>
      </c>
      <c r="M53" s="49">
        <f>AVERAGE(B51:M51)</f>
        <v>457777612.81583339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C1:R3118"/>
  <sheetViews>
    <sheetView zoomScale="75" zoomScaleNormal="60" workbookViewId="0">
      <selection activeCell="P76" sqref="P76"/>
    </sheetView>
  </sheetViews>
  <sheetFormatPr defaultColWidth="9" defaultRowHeight="13.15"/>
  <cols>
    <col min="1" max="1" width="1.625" style="22" customWidth="1"/>
    <col min="2" max="2" width="1.75" style="22" customWidth="1"/>
    <col min="3" max="3" width="31.875" style="22" customWidth="1"/>
    <col min="4" max="15" width="10.625" style="22" customWidth="1"/>
    <col min="16" max="16" width="10.625" style="22" bestFit="1" customWidth="1"/>
    <col min="17" max="17" width="9" style="22" customWidth="1"/>
    <col min="18" max="18" width="10.125" style="22" bestFit="1" customWidth="1"/>
    <col min="19" max="16384" width="9" style="22"/>
  </cols>
  <sheetData>
    <row r="1" spans="3:17" ht="19.149999999999999">
      <c r="C1" s="20" t="s">
        <v>113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3:17" ht="19.149999999999999">
      <c r="C2" s="20" t="s">
        <v>114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3:17" ht="16.5" customHeight="1" thickBot="1">
      <c r="C3" s="125" t="s">
        <v>115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23"/>
    </row>
    <row r="4" spans="3:17" s="27" customFormat="1">
      <c r="C4" s="24"/>
      <c r="D4" s="25" t="s">
        <v>116</v>
      </c>
      <c r="E4" s="25" t="s">
        <v>14</v>
      </c>
      <c r="F4" s="25" t="s">
        <v>16</v>
      </c>
      <c r="G4" s="25" t="s">
        <v>18</v>
      </c>
      <c r="H4" s="25" t="s">
        <v>20</v>
      </c>
      <c r="I4" s="25" t="s">
        <v>22</v>
      </c>
      <c r="J4" s="25" t="s">
        <v>24</v>
      </c>
      <c r="K4" s="25" t="s">
        <v>26</v>
      </c>
      <c r="L4" s="25" t="s">
        <v>27</v>
      </c>
      <c r="M4" s="25" t="s">
        <v>28</v>
      </c>
      <c r="N4" s="25" t="s">
        <v>30</v>
      </c>
      <c r="O4" s="25" t="s">
        <v>32</v>
      </c>
      <c r="P4" s="26" t="s">
        <v>34</v>
      </c>
    </row>
    <row r="5" spans="3:17">
      <c r="C5" s="28" t="s">
        <v>117</v>
      </c>
      <c r="D5" s="29">
        <v>1068.332764</v>
      </c>
      <c r="E5" s="29">
        <v>1072.4826660000001</v>
      </c>
      <c r="F5" s="29">
        <v>1075.6000979999999</v>
      </c>
      <c r="G5" s="29">
        <v>1078.96228</v>
      </c>
      <c r="H5" s="29">
        <v>1084.1761469999999</v>
      </c>
      <c r="I5" s="29">
        <v>1097.6236570000001</v>
      </c>
      <c r="J5" s="29">
        <v>1100.1617429999999</v>
      </c>
      <c r="K5" s="29">
        <v>1102.408936</v>
      </c>
      <c r="L5" s="29">
        <v>1103.8032229999999</v>
      </c>
      <c r="M5" s="29">
        <v>1104.7054439999999</v>
      </c>
      <c r="N5" s="29">
        <v>1103.7639160000001</v>
      </c>
      <c r="O5" s="29">
        <v>1104.2620850000001</v>
      </c>
      <c r="P5" s="30">
        <v>1102.7021480000001</v>
      </c>
    </row>
    <row r="6" spans="3:17">
      <c r="C6" s="28" t="s">
        <v>118</v>
      </c>
      <c r="D6" s="29">
        <v>1068.3326420000001</v>
      </c>
      <c r="E6" s="29">
        <v>1072.4826660000001</v>
      </c>
      <c r="F6" s="29">
        <v>1075.599976</v>
      </c>
      <c r="G6" s="29">
        <v>1078.9624020000001</v>
      </c>
      <c r="H6" s="29">
        <v>1084.1762699999999</v>
      </c>
      <c r="I6" s="29">
        <v>1097.623779</v>
      </c>
      <c r="J6" s="29">
        <v>1100.1617429999999</v>
      </c>
      <c r="K6" s="29">
        <v>1102.408936</v>
      </c>
      <c r="L6" s="29">
        <v>1103.803345</v>
      </c>
      <c r="M6" s="29">
        <v>1104.705688</v>
      </c>
      <c r="N6" s="29">
        <v>1103.763794</v>
      </c>
      <c r="O6" s="29">
        <v>1104.2620850000001</v>
      </c>
      <c r="P6" s="30">
        <v>1102.7020259999999</v>
      </c>
    </row>
    <row r="7" spans="3:17" hidden="1">
      <c r="C7" s="28" t="s">
        <v>119</v>
      </c>
      <c r="D7" s="29">
        <v>1.22E-4</v>
      </c>
      <c r="E7" s="29">
        <v>0</v>
      </c>
      <c r="F7" s="29">
        <v>1.22E-4</v>
      </c>
      <c r="G7" s="29">
        <v>-1.22E-4</v>
      </c>
      <c r="H7" s="29">
        <v>-1.22E-4</v>
      </c>
      <c r="I7" s="29">
        <v>-1.22E-4</v>
      </c>
      <c r="J7" s="29">
        <v>0</v>
      </c>
      <c r="K7" s="29">
        <v>0</v>
      </c>
      <c r="L7" s="29">
        <v>-1.22E-4</v>
      </c>
      <c r="M7" s="29">
        <v>-2.4399999999999999E-4</v>
      </c>
      <c r="N7" s="29">
        <v>1.22E-4</v>
      </c>
      <c r="O7" s="29">
        <v>0</v>
      </c>
      <c r="P7" s="30">
        <v>1.22E-4</v>
      </c>
    </row>
    <row r="8" spans="3:17" hidden="1">
      <c r="C8" s="28" t="s">
        <v>120</v>
      </c>
      <c r="D8" s="31">
        <v>0</v>
      </c>
      <c r="E8" s="31">
        <v>-1.22E-4</v>
      </c>
      <c r="F8" s="31">
        <v>1.22E-4</v>
      </c>
      <c r="G8" s="31">
        <v>-2.4399999999999999E-4</v>
      </c>
      <c r="H8" s="31">
        <v>0</v>
      </c>
      <c r="I8" s="31">
        <v>0</v>
      </c>
      <c r="J8" s="31">
        <v>1.22E-4</v>
      </c>
      <c r="K8" s="31">
        <v>0</v>
      </c>
      <c r="L8" s="31">
        <v>-1.22E-4</v>
      </c>
      <c r="M8" s="31">
        <v>-1.22E-4</v>
      </c>
      <c r="N8" s="31">
        <v>3.6600000000000001E-4</v>
      </c>
      <c r="O8" s="31">
        <v>-1.22E-4</v>
      </c>
      <c r="P8" s="32">
        <v>1.22E-4</v>
      </c>
    </row>
    <row r="9" spans="3:17" hidden="1">
      <c r="C9" s="28" t="s">
        <v>121</v>
      </c>
      <c r="D9" s="33">
        <v>74.443877999999998</v>
      </c>
      <c r="E9" s="33">
        <v>7.9287320000000001</v>
      </c>
      <c r="F9" s="33">
        <v>5.7697019999999997</v>
      </c>
      <c r="G9" s="33">
        <v>5.647869</v>
      </c>
      <c r="H9" s="33">
        <v>8.4336029999999997</v>
      </c>
      <c r="I9" s="33">
        <v>15.927955000000001</v>
      </c>
      <c r="J9" s="33">
        <v>6.0030580000000002</v>
      </c>
      <c r="K9" s="33">
        <v>5.6470250000000002</v>
      </c>
      <c r="L9" s="33">
        <v>4.3548070000000001</v>
      </c>
      <c r="M9" s="33">
        <v>4.3305860000000003</v>
      </c>
      <c r="N9" s="33">
        <v>4.1210699999999996</v>
      </c>
      <c r="O9" s="33">
        <v>3.3440620000000001</v>
      </c>
      <c r="P9" s="34">
        <v>2.9354110000000002</v>
      </c>
    </row>
    <row r="10" spans="3:17" hidden="1">
      <c r="C10" s="28" t="s">
        <v>122</v>
      </c>
      <c r="D10" s="29">
        <v>4.5443030000000002</v>
      </c>
      <c r="E10" s="29">
        <v>0.40097899999999997</v>
      </c>
      <c r="F10" s="29">
        <v>0.43382399999999999</v>
      </c>
      <c r="G10" s="29">
        <v>0.45771600000000001</v>
      </c>
      <c r="H10" s="29">
        <v>0.49406600000000001</v>
      </c>
      <c r="I10" s="29">
        <v>0.40324599999999999</v>
      </c>
      <c r="J10" s="29">
        <v>0.439558</v>
      </c>
      <c r="K10" s="29">
        <v>0.46257999999999999</v>
      </c>
      <c r="L10" s="29">
        <v>0.40474199999999999</v>
      </c>
      <c r="M10" s="29">
        <v>0.36270599999999997</v>
      </c>
      <c r="N10" s="29">
        <v>0.26370700000000002</v>
      </c>
      <c r="O10" s="29">
        <v>0.208097</v>
      </c>
      <c r="P10" s="30">
        <v>0.21308299999999999</v>
      </c>
    </row>
    <row r="11" spans="3:17" hidden="1">
      <c r="C11" s="28" t="s">
        <v>123</v>
      </c>
      <c r="D11" s="29">
        <v>5.6026639999999999</v>
      </c>
      <c r="E11" s="29">
        <v>1.6948999999999999E-2</v>
      </c>
      <c r="F11" s="29">
        <v>1.7853999999999998E-2</v>
      </c>
      <c r="G11" s="29">
        <v>1.6171999999999999E-2</v>
      </c>
      <c r="H11" s="29">
        <v>1.6582669999999999</v>
      </c>
      <c r="I11" s="29">
        <v>5.2967E-2</v>
      </c>
      <c r="J11" s="29">
        <v>2.1995000000000001E-2</v>
      </c>
      <c r="K11" s="29">
        <v>0.26015100000000002</v>
      </c>
      <c r="L11" s="29">
        <v>0.60208700000000004</v>
      </c>
      <c r="M11" s="29">
        <v>0.45022600000000002</v>
      </c>
      <c r="N11" s="29">
        <v>1.4716899999999999</v>
      </c>
      <c r="O11" s="29">
        <v>1.9073E-2</v>
      </c>
      <c r="P11" s="30">
        <v>1.0152319999999999</v>
      </c>
    </row>
    <row r="12" spans="3:17" hidden="1">
      <c r="C12" s="28" t="s">
        <v>124</v>
      </c>
      <c r="D12" s="29">
        <v>99.708556999999999</v>
      </c>
      <c r="E12" s="29">
        <v>1.900555</v>
      </c>
      <c r="F12" s="29">
        <v>1.9657420000000001</v>
      </c>
      <c r="G12" s="29">
        <v>1.8213870000000001</v>
      </c>
      <c r="H12" s="29">
        <v>22.768281999999999</v>
      </c>
      <c r="I12" s="29">
        <v>5.4896159999999998</v>
      </c>
      <c r="J12" s="29">
        <v>2.3048299999999999</v>
      </c>
      <c r="K12" s="29">
        <v>12.055232999999999</v>
      </c>
      <c r="L12" s="29">
        <v>9.6550580000000004</v>
      </c>
      <c r="M12" s="29">
        <v>16.644304000000002</v>
      </c>
      <c r="N12" s="29">
        <v>10.73836</v>
      </c>
      <c r="O12" s="29">
        <v>2.0492080000000001</v>
      </c>
      <c r="P12" s="30">
        <v>12.315981000000001</v>
      </c>
    </row>
    <row r="13" spans="3:17" hidden="1">
      <c r="C13" s="28" t="s">
        <v>125</v>
      </c>
      <c r="D13" s="29">
        <v>50.800308000000001</v>
      </c>
      <c r="E13" s="29">
        <v>57.212516999999998</v>
      </c>
      <c r="F13" s="29">
        <v>61.432445999999999</v>
      </c>
      <c r="G13" s="29">
        <v>65.700469999999996</v>
      </c>
      <c r="H13" s="29">
        <v>50.201591000000001</v>
      </c>
      <c r="I13" s="29">
        <v>60.990208000000003</v>
      </c>
      <c r="J13" s="29">
        <v>65.105994999999993</v>
      </c>
      <c r="K13" s="29">
        <v>58.900215000000003</v>
      </c>
      <c r="L13" s="29">
        <v>53.402617999999997</v>
      </c>
      <c r="M13" s="29">
        <v>41.001381000000002</v>
      </c>
      <c r="N13" s="29">
        <v>33.176105</v>
      </c>
      <c r="O13" s="29">
        <v>34.659984999999999</v>
      </c>
      <c r="P13" s="30">
        <v>24.477266</v>
      </c>
    </row>
    <row r="14" spans="3:17" hidden="1">
      <c r="C14" s="28" t="s">
        <v>126</v>
      </c>
      <c r="D14" s="29">
        <v>3.5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3.5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30">
        <v>0</v>
      </c>
    </row>
    <row r="15" spans="3:17" hidden="1">
      <c r="C15" s="28" t="s">
        <v>127</v>
      </c>
      <c r="D15" s="29">
        <v>14.274466</v>
      </c>
      <c r="E15" s="29">
        <v>1.743214</v>
      </c>
      <c r="F15" s="29">
        <v>1.281434</v>
      </c>
      <c r="G15" s="29">
        <v>0.64507199999999998</v>
      </c>
      <c r="H15" s="29">
        <v>1.0966689999999999</v>
      </c>
      <c r="I15" s="29">
        <v>0.91713199999999995</v>
      </c>
      <c r="J15" s="29">
        <v>1.2619199999999999</v>
      </c>
      <c r="K15" s="29">
        <v>1.1890130000000001</v>
      </c>
      <c r="L15" s="29">
        <v>1.2555559999999999</v>
      </c>
      <c r="M15" s="29">
        <v>1.061453</v>
      </c>
      <c r="N15" s="29">
        <v>1.0504960000000001</v>
      </c>
      <c r="O15" s="29">
        <v>0.92007700000000003</v>
      </c>
      <c r="P15" s="30">
        <v>1.852425</v>
      </c>
    </row>
    <row r="16" spans="3:17" hidden="1">
      <c r="C16" s="28" t="s">
        <v>128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30">
        <v>0</v>
      </c>
    </row>
    <row r="17" spans="3:18" hidden="1">
      <c r="C17" s="28" t="s">
        <v>129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30">
        <v>0</v>
      </c>
    </row>
    <row r="18" spans="3:18" hidden="1">
      <c r="C18" s="28" t="s">
        <v>130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30">
        <v>0</v>
      </c>
    </row>
    <row r="19" spans="3:18" hidden="1">
      <c r="C19" s="28" t="s">
        <v>131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30">
        <v>0</v>
      </c>
    </row>
    <row r="20" spans="3:18" hidden="1">
      <c r="C20" s="28" t="s">
        <v>132</v>
      </c>
      <c r="D20" s="29">
        <v>2.5648000000000001E-2</v>
      </c>
      <c r="E20" s="29">
        <v>2.1779999999999998E-3</v>
      </c>
      <c r="F20" s="29">
        <v>1.9680000000000001E-3</v>
      </c>
      <c r="G20" s="29">
        <v>2.1779999999999998E-3</v>
      </c>
      <c r="H20" s="29">
        <v>2.1080000000000001E-3</v>
      </c>
      <c r="I20" s="29">
        <v>2.1779999999999998E-3</v>
      </c>
      <c r="J20" s="29">
        <v>2.1080000000000001E-3</v>
      </c>
      <c r="K20" s="29">
        <v>2.1779999999999998E-3</v>
      </c>
      <c r="L20" s="29">
        <v>2.1779999999999998E-3</v>
      </c>
      <c r="M20" s="29">
        <v>2.1080000000000001E-3</v>
      </c>
      <c r="N20" s="29">
        <v>2.1779999999999998E-3</v>
      </c>
      <c r="O20" s="29">
        <v>2.1080000000000001E-3</v>
      </c>
      <c r="P20" s="30">
        <v>2.1779999999999998E-3</v>
      </c>
    </row>
    <row r="21" spans="3:18" hidden="1">
      <c r="C21" s="28" t="s">
        <v>133</v>
      </c>
      <c r="D21" s="29">
        <v>13.408956999999999</v>
      </c>
      <c r="E21" s="29">
        <v>1.015747</v>
      </c>
      <c r="F21" s="29">
        <v>0.91744899999999996</v>
      </c>
      <c r="G21" s="29">
        <v>1.114193</v>
      </c>
      <c r="H21" s="29">
        <v>1.1895899999999999</v>
      </c>
      <c r="I21" s="29">
        <v>1.2292430000000001</v>
      </c>
      <c r="J21" s="29">
        <v>1.1895899999999999</v>
      </c>
      <c r="K21" s="29">
        <v>1.2292430000000001</v>
      </c>
      <c r="L21" s="29">
        <v>1.2127129999999999</v>
      </c>
      <c r="M21" s="29">
        <v>1.151178</v>
      </c>
      <c r="N21" s="29">
        <v>1.064786</v>
      </c>
      <c r="O21" s="29">
        <v>1.0304390000000001</v>
      </c>
      <c r="P21" s="30">
        <v>1.064786</v>
      </c>
    </row>
    <row r="22" spans="3:18" hidden="1">
      <c r="C22" s="28" t="s">
        <v>134</v>
      </c>
      <c r="D22" s="29" t="s">
        <v>135</v>
      </c>
      <c r="E22" s="29" t="s">
        <v>135</v>
      </c>
      <c r="F22" s="29" t="s">
        <v>135</v>
      </c>
      <c r="G22" s="29" t="s">
        <v>135</v>
      </c>
      <c r="H22" s="29" t="s">
        <v>135</v>
      </c>
      <c r="I22" s="29" t="s">
        <v>135</v>
      </c>
      <c r="J22" s="29" t="s">
        <v>135</v>
      </c>
      <c r="K22" s="29" t="s">
        <v>135</v>
      </c>
      <c r="L22" s="29" t="s">
        <v>135</v>
      </c>
      <c r="M22" s="29" t="s">
        <v>135</v>
      </c>
      <c r="N22" s="29" t="s">
        <v>135</v>
      </c>
      <c r="O22" s="29" t="s">
        <v>135</v>
      </c>
      <c r="P22" s="30" t="s">
        <v>135</v>
      </c>
    </row>
    <row r="23" spans="3:18">
      <c r="C23" s="28" t="s">
        <v>136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  <c r="R23" s="35"/>
    </row>
    <row r="24" spans="3:18">
      <c r="C24" s="28" t="s">
        <v>137</v>
      </c>
      <c r="D24" s="29">
        <v>1003.179565</v>
      </c>
      <c r="E24" s="29">
        <v>1005.0971070000001</v>
      </c>
      <c r="F24" s="29">
        <v>1007.080688</v>
      </c>
      <c r="G24" s="29">
        <v>1008.918213</v>
      </c>
      <c r="H24" s="29">
        <v>1033.3447269999999</v>
      </c>
      <c r="I24" s="29">
        <v>1038.8873289999999</v>
      </c>
      <c r="J24" s="29">
        <v>1037.7142329999999</v>
      </c>
      <c r="K24" s="29">
        <v>1050.0295410000001</v>
      </c>
      <c r="L24" s="29">
        <v>1060.2867429999999</v>
      </c>
      <c r="M24" s="29">
        <v>1077.3811040000001</v>
      </c>
      <c r="N24" s="29">
        <v>1089.5913089999999</v>
      </c>
      <c r="O24" s="29">
        <v>1091.6595460000001</v>
      </c>
      <c r="P24" s="30">
        <v>1104.990845</v>
      </c>
    </row>
    <row r="25" spans="3:18">
      <c r="C25" s="28" t="s">
        <v>138</v>
      </c>
      <c r="D25" s="33">
        <v>50.800308000000001</v>
      </c>
      <c r="E25" s="33">
        <v>57.212516999999998</v>
      </c>
      <c r="F25" s="33">
        <v>61.432445999999999</v>
      </c>
      <c r="G25" s="33">
        <v>65.700469999999996</v>
      </c>
      <c r="H25" s="33">
        <v>50.201591000000001</v>
      </c>
      <c r="I25" s="33">
        <v>60.990208000000003</v>
      </c>
      <c r="J25" s="33">
        <v>65.105994999999993</v>
      </c>
      <c r="K25" s="33">
        <v>58.900215000000003</v>
      </c>
      <c r="L25" s="33">
        <v>53.402617999999997</v>
      </c>
      <c r="M25" s="33">
        <v>41.001381000000002</v>
      </c>
      <c r="N25" s="33">
        <v>33.176105</v>
      </c>
      <c r="O25" s="33">
        <v>34.659984999999999</v>
      </c>
      <c r="P25" s="34">
        <v>24.477266</v>
      </c>
    </row>
    <row r="26" spans="3:18">
      <c r="C26" s="28" t="s">
        <v>139</v>
      </c>
      <c r="D26" s="29">
        <f t="shared" ref="D26:P26" si="0">SUM(D24:D25)</f>
        <v>1053.979873</v>
      </c>
      <c r="E26" s="29">
        <f t="shared" si="0"/>
        <v>1062.309624</v>
      </c>
      <c r="F26" s="29">
        <f t="shared" si="0"/>
        <v>1068.513134</v>
      </c>
      <c r="G26" s="29">
        <f t="shared" si="0"/>
        <v>1074.6186830000001</v>
      </c>
      <c r="H26" s="29">
        <f t="shared" si="0"/>
        <v>1083.5463179999999</v>
      </c>
      <c r="I26" s="29">
        <f t="shared" si="0"/>
        <v>1099.8775369999998</v>
      </c>
      <c r="J26" s="29">
        <f t="shared" si="0"/>
        <v>1102.8202279999998</v>
      </c>
      <c r="K26" s="29">
        <f t="shared" si="0"/>
        <v>1108.929756</v>
      </c>
      <c r="L26" s="29">
        <f t="shared" si="0"/>
        <v>1113.689361</v>
      </c>
      <c r="M26" s="29">
        <f t="shared" si="0"/>
        <v>1118.3824850000001</v>
      </c>
      <c r="N26" s="29">
        <f t="shared" si="0"/>
        <v>1122.7674139999999</v>
      </c>
      <c r="O26" s="29">
        <f t="shared" si="0"/>
        <v>1126.3195310000001</v>
      </c>
      <c r="P26" s="30">
        <f t="shared" si="0"/>
        <v>1129.4681110000001</v>
      </c>
    </row>
    <row r="27" spans="3:18">
      <c r="C27" s="28" t="s">
        <v>140</v>
      </c>
      <c r="D27" s="33">
        <v>258.47427399999998</v>
      </c>
      <c r="E27" s="33">
        <v>260.80960099999999</v>
      </c>
      <c r="F27" s="33">
        <v>263.151276</v>
      </c>
      <c r="G27" s="33">
        <v>265.49887100000001</v>
      </c>
      <c r="H27" s="33">
        <v>268.01153599999998</v>
      </c>
      <c r="I27" s="33">
        <v>270.542419</v>
      </c>
      <c r="J27" s="33">
        <v>269.58068800000001</v>
      </c>
      <c r="K27" s="33">
        <v>272.14950599999997</v>
      </c>
      <c r="L27" s="33">
        <v>274.74301100000002</v>
      </c>
      <c r="M27" s="33">
        <v>277.36798099999999</v>
      </c>
      <c r="N27" s="33">
        <v>280.05685399999999</v>
      </c>
      <c r="O27" s="33">
        <v>282.75314300000002</v>
      </c>
      <c r="P27" s="34">
        <v>285.51348899999999</v>
      </c>
    </row>
    <row r="28" spans="3:18" hidden="1">
      <c r="C28" s="28" t="s">
        <v>141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30">
        <v>0</v>
      </c>
    </row>
    <row r="29" spans="3:18">
      <c r="C29" s="36" t="s">
        <v>142</v>
      </c>
      <c r="D29" s="29">
        <f t="shared" ref="D29:P29" si="1">+D26-D27-D28</f>
        <v>795.50559900000007</v>
      </c>
      <c r="E29" s="29">
        <f t="shared" si="1"/>
        <v>801.50002300000006</v>
      </c>
      <c r="F29" s="29">
        <f t="shared" si="1"/>
        <v>805.36185799999998</v>
      </c>
      <c r="G29" s="29">
        <f t="shared" si="1"/>
        <v>809.11981200000014</v>
      </c>
      <c r="H29" s="29">
        <f t="shared" si="1"/>
        <v>815.53478199999995</v>
      </c>
      <c r="I29" s="29">
        <f t="shared" si="1"/>
        <v>829.33511799999985</v>
      </c>
      <c r="J29" s="29">
        <f t="shared" si="1"/>
        <v>833.23953999999981</v>
      </c>
      <c r="K29" s="29">
        <f t="shared" si="1"/>
        <v>836.78025000000002</v>
      </c>
      <c r="L29" s="29">
        <f t="shared" si="1"/>
        <v>838.94634999999994</v>
      </c>
      <c r="M29" s="29">
        <f t="shared" si="1"/>
        <v>841.0145040000001</v>
      </c>
      <c r="N29" s="29">
        <f t="shared" si="1"/>
        <v>842.71055999999999</v>
      </c>
      <c r="O29" s="29">
        <f t="shared" si="1"/>
        <v>843.56638800000007</v>
      </c>
      <c r="P29" s="30">
        <f t="shared" si="1"/>
        <v>843.9546220000002</v>
      </c>
    </row>
    <row r="30" spans="3:18" hidden="1">
      <c r="C30" s="28" t="s">
        <v>143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30">
        <v>0</v>
      </c>
    </row>
    <row r="31" spans="3:18">
      <c r="C31" s="36" t="s">
        <v>144</v>
      </c>
      <c r="D31" s="29">
        <v>4.2095140000000004</v>
      </c>
      <c r="E31" s="29">
        <v>4.2095140000000004</v>
      </c>
      <c r="F31" s="29">
        <v>4.2095140000000004</v>
      </c>
      <c r="G31" s="29">
        <v>4.2095140000000004</v>
      </c>
      <c r="H31" s="29">
        <v>4.2095140000000004</v>
      </c>
      <c r="I31" s="29">
        <v>4.2095140000000004</v>
      </c>
      <c r="J31" s="29">
        <v>4.2095140000000004</v>
      </c>
      <c r="K31" s="29">
        <v>4.2095140000000004</v>
      </c>
      <c r="L31" s="29">
        <v>4.2095140000000004</v>
      </c>
      <c r="M31" s="29">
        <v>4.2095140000000004</v>
      </c>
      <c r="N31" s="29">
        <v>4.2095140000000004</v>
      </c>
      <c r="O31" s="29">
        <v>4.2095140000000004</v>
      </c>
      <c r="P31" s="30">
        <v>4.2095140000000004</v>
      </c>
    </row>
    <row r="32" spans="3:18">
      <c r="C32" s="28" t="s">
        <v>145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30">
        <v>0</v>
      </c>
    </row>
    <row r="33" spans="3:16" hidden="1">
      <c r="C33" s="28" t="s">
        <v>146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30">
        <v>0</v>
      </c>
    </row>
    <row r="34" spans="3:16" hidden="1">
      <c r="C34" s="28" t="s">
        <v>147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30">
        <v>0</v>
      </c>
    </row>
    <row r="35" spans="3:16" hidden="1">
      <c r="C35" s="28" t="s">
        <v>148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30">
        <v>0</v>
      </c>
    </row>
    <row r="36" spans="3:16" hidden="1">
      <c r="C36" s="28" t="s">
        <v>149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30">
        <v>0</v>
      </c>
    </row>
    <row r="37" spans="3:16" hidden="1">
      <c r="C37" s="28" t="s">
        <v>150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30">
        <v>0</v>
      </c>
    </row>
    <row r="38" spans="3:16">
      <c r="C38" s="36" t="s">
        <v>151</v>
      </c>
      <c r="D38" s="29">
        <v>219.17922999999999</v>
      </c>
      <c r="E38" s="29">
        <v>217.461411</v>
      </c>
      <c r="F38" s="29">
        <v>216.843445</v>
      </c>
      <c r="G38" s="29">
        <v>216.57444799999999</v>
      </c>
      <c r="H38" s="29">
        <v>215.499954</v>
      </c>
      <c r="I38" s="29">
        <v>215.27363600000001</v>
      </c>
      <c r="J38" s="29">
        <v>214.03389000000001</v>
      </c>
      <c r="K38" s="29">
        <v>212.86705000000001</v>
      </c>
      <c r="L38" s="29">
        <v>212.22200000000001</v>
      </c>
      <c r="M38" s="29">
        <v>211.18272400000001</v>
      </c>
      <c r="N38" s="29">
        <v>208.671783</v>
      </c>
      <c r="O38" s="29">
        <v>208.440842</v>
      </c>
      <c r="P38" s="30">
        <v>206.61940000000001</v>
      </c>
    </row>
    <row r="39" spans="3:16" hidden="1">
      <c r="C39" s="28" t="s">
        <v>152</v>
      </c>
      <c r="D39" s="29">
        <v>113.68090100000001</v>
      </c>
      <c r="E39" s="29">
        <v>113.68090100000001</v>
      </c>
      <c r="F39" s="29">
        <v>113.68090100000001</v>
      </c>
      <c r="G39" s="29">
        <v>113.68090100000001</v>
      </c>
      <c r="H39" s="29">
        <v>113.68090100000001</v>
      </c>
      <c r="I39" s="29">
        <v>113.68090100000001</v>
      </c>
      <c r="J39" s="29">
        <v>113.68090100000001</v>
      </c>
      <c r="K39" s="29">
        <v>113.68090100000001</v>
      </c>
      <c r="L39" s="29">
        <v>113.68090100000001</v>
      </c>
      <c r="M39" s="29">
        <v>113.68090100000001</v>
      </c>
      <c r="N39" s="29">
        <v>113.68090100000001</v>
      </c>
      <c r="O39" s="29">
        <v>113.68090100000001</v>
      </c>
      <c r="P39" s="30">
        <v>113.68090100000001</v>
      </c>
    </row>
    <row r="40" spans="3:16" hidden="1">
      <c r="C40" s="28" t="s">
        <v>153</v>
      </c>
      <c r="D40" s="29">
        <v>50.305365999999999</v>
      </c>
      <c r="E40" s="29">
        <v>48.594259999999998</v>
      </c>
      <c r="F40" s="29">
        <v>47.983000999999994</v>
      </c>
      <c r="G40" s="29">
        <v>47.370024999999998</v>
      </c>
      <c r="H40" s="29">
        <v>46.305464999999998</v>
      </c>
      <c r="I40" s="29">
        <v>46.089068999999995</v>
      </c>
      <c r="J40" s="29">
        <v>44.859251999999998</v>
      </c>
      <c r="K40" s="29">
        <v>43.702337999999997</v>
      </c>
      <c r="L40" s="29">
        <v>43.067217999999997</v>
      </c>
      <c r="M40" s="29">
        <v>42.037867999999996</v>
      </c>
      <c r="N40" s="29">
        <v>39.528044999999999</v>
      </c>
      <c r="O40" s="29">
        <v>39.298231999999999</v>
      </c>
      <c r="P40" s="30">
        <v>37.477907999999999</v>
      </c>
    </row>
    <row r="41" spans="3:16" hidden="1">
      <c r="C41" s="28" t="s">
        <v>154</v>
      </c>
      <c r="D41" s="29">
        <v>33.968497999999997</v>
      </c>
      <c r="E41" s="29">
        <v>33.968497999999997</v>
      </c>
      <c r="F41" s="29">
        <v>33.968497999999997</v>
      </c>
      <c r="G41" s="29">
        <v>33.968497999999997</v>
      </c>
      <c r="H41" s="29">
        <v>33.968497999999997</v>
      </c>
      <c r="I41" s="29">
        <v>33.968497999999997</v>
      </c>
      <c r="J41" s="29">
        <v>33.968497999999997</v>
      </c>
      <c r="K41" s="29">
        <v>33.968497999999997</v>
      </c>
      <c r="L41" s="29">
        <v>33.968497999999997</v>
      </c>
      <c r="M41" s="29">
        <v>33.968497999999997</v>
      </c>
      <c r="N41" s="29">
        <v>33.968497999999997</v>
      </c>
      <c r="O41" s="29">
        <v>33.968497999999997</v>
      </c>
      <c r="P41" s="30">
        <v>33.968497999999997</v>
      </c>
    </row>
    <row r="42" spans="3:16" hidden="1">
      <c r="C42" s="28" t="s">
        <v>155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30">
        <v>0</v>
      </c>
    </row>
    <row r="43" spans="3:16" hidden="1">
      <c r="C43" s="28" t="s">
        <v>156</v>
      </c>
      <c r="D43" s="29">
        <v>4.9657E-2</v>
      </c>
      <c r="E43" s="29">
        <v>4.9542999999999997E-2</v>
      </c>
      <c r="F43" s="29">
        <v>4.9429000000000001E-2</v>
      </c>
      <c r="G43" s="29">
        <v>0.4</v>
      </c>
      <c r="H43" s="29">
        <v>0.39666699999999999</v>
      </c>
      <c r="I43" s="29">
        <v>0.39333499999999999</v>
      </c>
      <c r="J43" s="29">
        <v>0.39000200000000002</v>
      </c>
      <c r="K43" s="29">
        <v>0.38667000000000001</v>
      </c>
      <c r="L43" s="29">
        <v>0.38333699999999998</v>
      </c>
      <c r="M43" s="29">
        <v>0.38000400000000001</v>
      </c>
      <c r="N43" s="29">
        <v>0.37667200000000001</v>
      </c>
      <c r="O43" s="29">
        <v>0.37333899999999998</v>
      </c>
      <c r="P43" s="30">
        <v>0.370006</v>
      </c>
    </row>
    <row r="44" spans="3:16" hidden="1">
      <c r="C44" s="28" t="s">
        <v>157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30">
        <v>0</v>
      </c>
    </row>
    <row r="45" spans="3:16" hidden="1">
      <c r="C45" s="28" t="s">
        <v>158</v>
      </c>
      <c r="D45" s="29">
        <v>5.5868479999999998</v>
      </c>
      <c r="E45" s="29">
        <v>5.5802480000000001</v>
      </c>
      <c r="F45" s="29">
        <v>5.5736559999999997</v>
      </c>
      <c r="G45" s="29">
        <v>5.5670640000000002</v>
      </c>
      <c r="H45" s="29">
        <v>5.5604630000000004</v>
      </c>
      <c r="I45" s="29">
        <v>5.5538740000000004</v>
      </c>
      <c r="J45" s="29">
        <v>5.5472760000000001</v>
      </c>
      <c r="K45" s="29">
        <v>5.5406829999999996</v>
      </c>
      <c r="L45" s="29">
        <v>5.5340860000000003</v>
      </c>
      <c r="M45" s="29">
        <v>5.5274929999999998</v>
      </c>
      <c r="N45" s="29">
        <v>5.5297080000000003</v>
      </c>
      <c r="O45" s="29">
        <v>5.531911</v>
      </c>
      <c r="P45" s="30">
        <v>5.5341259999999997</v>
      </c>
    </row>
    <row r="46" spans="3:16">
      <c r="C46" s="28" t="s">
        <v>159</v>
      </c>
      <c r="D46" s="29">
        <v>-1.514081</v>
      </c>
      <c r="E46" s="29">
        <v>-1.6406510000000001</v>
      </c>
      <c r="F46" s="29">
        <v>-1.7672209999999999</v>
      </c>
      <c r="G46" s="29">
        <v>-1.893791</v>
      </c>
      <c r="H46" s="29">
        <v>-2.0203609999999999</v>
      </c>
      <c r="I46" s="29">
        <v>-2.1469309999999999</v>
      </c>
      <c r="J46" s="29">
        <v>-2.2736010000000002</v>
      </c>
      <c r="K46" s="29">
        <v>-2.400271</v>
      </c>
      <c r="L46" s="29">
        <v>-2.5269409999999999</v>
      </c>
      <c r="M46" s="29">
        <v>-2.6536110000000002</v>
      </c>
      <c r="N46" s="29">
        <v>-2.7803469999999999</v>
      </c>
      <c r="O46" s="29">
        <v>-2.9070830000000001</v>
      </c>
      <c r="P46" s="30">
        <v>-3.0338180000000001</v>
      </c>
    </row>
    <row r="47" spans="3:16">
      <c r="C47" s="28" t="s">
        <v>160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30">
        <v>0</v>
      </c>
    </row>
    <row r="48" spans="3:16" hidden="1">
      <c r="C48" s="28" t="s">
        <v>161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30">
        <v>0</v>
      </c>
    </row>
    <row r="49" spans="3:16" hidden="1">
      <c r="C49" s="28" t="s">
        <v>162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0">
        <v>0</v>
      </c>
    </row>
    <row r="50" spans="3:16" hidden="1">
      <c r="C50" s="28" t="s">
        <v>163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0">
        <v>0</v>
      </c>
    </row>
    <row r="51" spans="3:16" hidden="1">
      <c r="C51" s="28" t="s">
        <v>164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30">
        <v>0</v>
      </c>
    </row>
    <row r="52" spans="3:16">
      <c r="C52" s="36" t="s">
        <v>165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30">
        <v>0</v>
      </c>
    </row>
    <row r="53" spans="3:16" hidden="1">
      <c r="C53" s="28" t="s">
        <v>166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0">
        <v>0</v>
      </c>
    </row>
    <row r="54" spans="3:16" hidden="1">
      <c r="C54" s="28" t="s">
        <v>167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30">
        <v>0</v>
      </c>
    </row>
    <row r="55" spans="3:16" hidden="1">
      <c r="C55" s="28" t="s">
        <v>168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30">
        <v>0</v>
      </c>
    </row>
    <row r="56" spans="3:16">
      <c r="C56" s="36" t="s">
        <v>169</v>
      </c>
      <c r="D56" s="29">
        <v>41.323211999999998</v>
      </c>
      <c r="E56" s="29">
        <v>41.323211999999998</v>
      </c>
      <c r="F56" s="29">
        <v>41.323211999999998</v>
      </c>
      <c r="G56" s="29">
        <v>41.323211999999998</v>
      </c>
      <c r="H56" s="29">
        <v>41.323211999999998</v>
      </c>
      <c r="I56" s="29">
        <v>41.323211999999998</v>
      </c>
      <c r="J56" s="29">
        <v>41.323211999999998</v>
      </c>
      <c r="K56" s="29">
        <v>41.323211999999998</v>
      </c>
      <c r="L56" s="29">
        <v>41.323211999999998</v>
      </c>
      <c r="M56" s="29">
        <v>41.323211999999998</v>
      </c>
      <c r="N56" s="29">
        <v>41.323211999999998</v>
      </c>
      <c r="O56" s="29">
        <v>41.323211999999998</v>
      </c>
      <c r="P56" s="30">
        <v>41.323211999999998</v>
      </c>
    </row>
    <row r="57" spans="3:16">
      <c r="C57" s="28" t="s">
        <v>170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30">
        <v>0</v>
      </c>
    </row>
    <row r="58" spans="3:16">
      <c r="C58" s="28" t="s">
        <v>171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30">
        <v>0</v>
      </c>
    </row>
    <row r="59" spans="3:16">
      <c r="C59" s="28" t="s">
        <v>172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30">
        <v>0</v>
      </c>
    </row>
    <row r="60" spans="3:16">
      <c r="C60" s="28" t="s">
        <v>173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30">
        <v>0</v>
      </c>
    </row>
    <row r="61" spans="3:16">
      <c r="C61" s="36" t="s">
        <v>174</v>
      </c>
      <c r="D61" s="29">
        <v>9.6292010000000001</v>
      </c>
      <c r="E61" s="29">
        <v>9.6292010000000001</v>
      </c>
      <c r="F61" s="29">
        <v>9.6292010000000001</v>
      </c>
      <c r="G61" s="29">
        <v>9.6292010000000001</v>
      </c>
      <c r="H61" s="29">
        <v>9.6292010000000001</v>
      </c>
      <c r="I61" s="29">
        <v>9.6292010000000001</v>
      </c>
      <c r="J61" s="29">
        <v>9.6292010000000001</v>
      </c>
      <c r="K61" s="29">
        <v>9.6292010000000001</v>
      </c>
      <c r="L61" s="29">
        <v>9.6292010000000001</v>
      </c>
      <c r="M61" s="29">
        <v>9.6292010000000001</v>
      </c>
      <c r="N61" s="29">
        <v>9.6292010000000001</v>
      </c>
      <c r="O61" s="29">
        <v>9.6292010000000001</v>
      </c>
      <c r="P61" s="30">
        <v>9.6292010000000001</v>
      </c>
    </row>
    <row r="62" spans="3:16" ht="13.9" thickBot="1">
      <c r="C62" s="28" t="s">
        <v>117</v>
      </c>
      <c r="D62" s="37">
        <f t="shared" ref="D62" si="2">+D29+D31+D38+D46+D47+D48+D49+D52+D53+D54+D55+D56+D61</f>
        <v>1068.3326749999999</v>
      </c>
      <c r="E62" s="37">
        <f>+E29+E31+E38+E46+E47+E48+E49+E52+E53+E54+E55+E56+E61+E32</f>
        <v>1072.48271</v>
      </c>
      <c r="F62" s="37">
        <f t="shared" ref="F62:P62" si="3">+F29+F31+F38+F46+F47+F48+F49+F52+F53+F54+F55+F56+F61+F32</f>
        <v>1075.600009</v>
      </c>
      <c r="G62" s="37">
        <f t="shared" si="3"/>
        <v>1078.9623960000001</v>
      </c>
      <c r="H62" s="37">
        <f>+H29+H31+H38+H46+H47+H48+H49+H52+H53+H54+H55+H56+H61+H32</f>
        <v>1084.1763019999999</v>
      </c>
      <c r="I62" s="37">
        <f t="shared" si="3"/>
        <v>1097.62375</v>
      </c>
      <c r="J62" s="37">
        <f t="shared" si="3"/>
        <v>1100.1617559999997</v>
      </c>
      <c r="K62" s="37">
        <f t="shared" si="3"/>
        <v>1102.408956</v>
      </c>
      <c r="L62" s="37">
        <f t="shared" si="3"/>
        <v>1103.8033359999999</v>
      </c>
      <c r="M62" s="37">
        <f t="shared" si="3"/>
        <v>1104.7055440000001</v>
      </c>
      <c r="N62" s="37">
        <f t="shared" si="3"/>
        <v>1103.763923</v>
      </c>
      <c r="O62" s="37">
        <f t="shared" si="3"/>
        <v>1104.262074</v>
      </c>
      <c r="P62" s="38">
        <f t="shared" si="3"/>
        <v>1102.702131</v>
      </c>
    </row>
    <row r="63" spans="3:16">
      <c r="C63" s="28" t="s">
        <v>175</v>
      </c>
      <c r="D63" s="33" t="s">
        <v>135</v>
      </c>
      <c r="E63" s="33" t="s">
        <v>135</v>
      </c>
      <c r="F63" s="33" t="s">
        <v>135</v>
      </c>
      <c r="G63" s="33" t="s">
        <v>135</v>
      </c>
      <c r="H63" s="33" t="s">
        <v>135</v>
      </c>
      <c r="I63" s="33" t="s">
        <v>135</v>
      </c>
      <c r="J63" s="33" t="s">
        <v>135</v>
      </c>
      <c r="K63" s="33" t="s">
        <v>135</v>
      </c>
      <c r="L63" s="33" t="s">
        <v>135</v>
      </c>
      <c r="M63" s="33" t="s">
        <v>135</v>
      </c>
      <c r="N63" s="33" t="s">
        <v>135</v>
      </c>
      <c r="O63" s="33" t="s">
        <v>135</v>
      </c>
      <c r="P63" s="34" t="s">
        <v>135</v>
      </c>
    </row>
    <row r="64" spans="3:16">
      <c r="C64" s="36" t="s">
        <v>176</v>
      </c>
      <c r="D64" s="29">
        <v>289.367096</v>
      </c>
      <c r="E64" s="29">
        <v>289.367096</v>
      </c>
      <c r="F64" s="29">
        <v>289.367096</v>
      </c>
      <c r="G64" s="29">
        <v>289.367096</v>
      </c>
      <c r="H64" s="29">
        <v>289.367096</v>
      </c>
      <c r="I64" s="29">
        <v>289.367096</v>
      </c>
      <c r="J64" s="29">
        <v>289.367096</v>
      </c>
      <c r="K64" s="29">
        <v>289.367096</v>
      </c>
      <c r="L64" s="29">
        <v>289.367096</v>
      </c>
      <c r="M64" s="29">
        <v>289.367096</v>
      </c>
      <c r="N64" s="29">
        <v>289.367096</v>
      </c>
      <c r="O64" s="29">
        <v>289.367096</v>
      </c>
      <c r="P64" s="30">
        <v>289.367096</v>
      </c>
    </row>
    <row r="65" spans="3:17">
      <c r="C65" s="36" t="s">
        <v>177</v>
      </c>
      <c r="D65" s="29">
        <v>179.30358899999999</v>
      </c>
      <c r="E65" s="29">
        <v>183.270004</v>
      </c>
      <c r="F65" s="29">
        <v>186.699219</v>
      </c>
      <c r="G65" s="29">
        <v>185.810394</v>
      </c>
      <c r="H65" s="29">
        <v>188.81814600000001</v>
      </c>
      <c r="I65" s="29">
        <v>191.859543</v>
      </c>
      <c r="J65" s="29">
        <v>194.84266700000001</v>
      </c>
      <c r="K65" s="29">
        <v>199.392853</v>
      </c>
      <c r="L65" s="29">
        <v>203.56703200000001</v>
      </c>
      <c r="M65" s="29">
        <v>201.64645400000001</v>
      </c>
      <c r="N65" s="29">
        <v>204.61535599999999</v>
      </c>
      <c r="O65" s="29">
        <v>207.97782900000001</v>
      </c>
      <c r="P65" s="30">
        <v>211.03105199999999</v>
      </c>
    </row>
    <row r="66" spans="3:17">
      <c r="C66" s="28" t="s">
        <v>178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30">
        <v>0</v>
      </c>
    </row>
    <row r="67" spans="3:17">
      <c r="C67" s="36" t="s">
        <v>179</v>
      </c>
      <c r="D67" s="33">
        <f t="shared" ref="D67:P67" si="4">SUM(D64:D66)</f>
        <v>468.67068499999999</v>
      </c>
      <c r="E67" s="33">
        <f t="shared" si="4"/>
        <v>472.63710000000003</v>
      </c>
      <c r="F67" s="33">
        <f t="shared" si="4"/>
        <v>476.06631500000003</v>
      </c>
      <c r="G67" s="33">
        <f t="shared" si="4"/>
        <v>475.17749000000003</v>
      </c>
      <c r="H67" s="33">
        <f t="shared" si="4"/>
        <v>478.18524200000002</v>
      </c>
      <c r="I67" s="33">
        <f t="shared" si="4"/>
        <v>481.22663899999998</v>
      </c>
      <c r="J67" s="33">
        <f t="shared" si="4"/>
        <v>484.20976300000001</v>
      </c>
      <c r="K67" s="33">
        <f t="shared" si="4"/>
        <v>488.75994900000001</v>
      </c>
      <c r="L67" s="33">
        <f t="shared" si="4"/>
        <v>492.93412799999999</v>
      </c>
      <c r="M67" s="33">
        <f t="shared" si="4"/>
        <v>491.01355000000001</v>
      </c>
      <c r="N67" s="33">
        <f t="shared" si="4"/>
        <v>493.98245199999997</v>
      </c>
      <c r="O67" s="33">
        <f t="shared" si="4"/>
        <v>497.34492499999999</v>
      </c>
      <c r="P67" s="34">
        <f t="shared" si="4"/>
        <v>500.39814799999999</v>
      </c>
    </row>
    <row r="68" spans="3:17">
      <c r="C68" s="36" t="s">
        <v>180</v>
      </c>
      <c r="D68" s="29">
        <v>0.3664</v>
      </c>
      <c r="E68" s="29">
        <v>0.3664</v>
      </c>
      <c r="F68" s="29">
        <v>0.3664</v>
      </c>
      <c r="G68" s="29">
        <v>0.3664</v>
      </c>
      <c r="H68" s="29">
        <v>0.3664</v>
      </c>
      <c r="I68" s="29">
        <v>0.3664</v>
      </c>
      <c r="J68" s="29">
        <v>0.3664</v>
      </c>
      <c r="K68" s="29">
        <v>0.3664</v>
      </c>
      <c r="L68" s="29">
        <v>0.3664</v>
      </c>
      <c r="M68" s="29">
        <v>0.3664</v>
      </c>
      <c r="N68" s="29">
        <v>0.3664</v>
      </c>
      <c r="O68" s="29">
        <v>0.3664</v>
      </c>
      <c r="P68" s="30">
        <v>0.3664</v>
      </c>
    </row>
    <row r="69" spans="3:17">
      <c r="C69" s="28" t="s">
        <v>181</v>
      </c>
      <c r="D69" s="29">
        <v>158.18272400000001</v>
      </c>
      <c r="E69" s="29">
        <v>158.18272400000001</v>
      </c>
      <c r="F69" s="29">
        <v>158.18272400000001</v>
      </c>
      <c r="G69" s="29">
        <v>228.18272400000001</v>
      </c>
      <c r="H69" s="29">
        <v>228.18272400000001</v>
      </c>
      <c r="I69" s="29">
        <v>228.18272400000001</v>
      </c>
      <c r="J69" s="29">
        <v>228.18272400000001</v>
      </c>
      <c r="K69" s="29">
        <v>228.18272400000001</v>
      </c>
      <c r="L69" s="29">
        <v>223.637711</v>
      </c>
      <c r="M69" s="29">
        <v>223.637711</v>
      </c>
      <c r="N69" s="29">
        <v>223.637711</v>
      </c>
      <c r="O69" s="29">
        <v>223.637711</v>
      </c>
      <c r="P69" s="30">
        <v>223.637711</v>
      </c>
    </row>
    <row r="70" spans="3:17">
      <c r="C70" s="28" t="s">
        <v>182</v>
      </c>
      <c r="D70" s="29">
        <v>627.21978799999999</v>
      </c>
      <c r="E70" s="29">
        <v>631.18621800000005</v>
      </c>
      <c r="F70" s="29">
        <v>634.61541699999998</v>
      </c>
      <c r="G70" s="29">
        <v>703.72662400000002</v>
      </c>
      <c r="H70" s="29">
        <v>706.734375</v>
      </c>
      <c r="I70" s="29">
        <v>709.775757</v>
      </c>
      <c r="J70" s="29">
        <v>712.75891100000001</v>
      </c>
      <c r="K70" s="29">
        <v>717.30908199999999</v>
      </c>
      <c r="L70" s="29">
        <v>716.93829300000004</v>
      </c>
      <c r="M70" s="29">
        <v>715.01769999999999</v>
      </c>
      <c r="N70" s="29">
        <v>717.98657200000002</v>
      </c>
      <c r="O70" s="29">
        <v>721.34906000000001</v>
      </c>
      <c r="P70" s="30">
        <v>724.40228300000001</v>
      </c>
    </row>
    <row r="71" spans="3:17">
      <c r="C71" s="36" t="s">
        <v>183</v>
      </c>
      <c r="D71" s="29">
        <v>61.988998000000002</v>
      </c>
      <c r="E71" s="29">
        <v>61.988998000000002</v>
      </c>
      <c r="F71" s="29">
        <v>61.988998000000002</v>
      </c>
      <c r="G71" s="29">
        <v>34.544998</v>
      </c>
      <c r="H71" s="29">
        <v>34.544998</v>
      </c>
      <c r="I71" s="29">
        <v>34.544998</v>
      </c>
      <c r="J71" s="29">
        <v>34.544998</v>
      </c>
      <c r="K71" s="29">
        <v>34.544998</v>
      </c>
      <c r="L71" s="29">
        <v>34.544998</v>
      </c>
      <c r="M71" s="29">
        <v>4.5449999999999999</v>
      </c>
      <c r="N71" s="29">
        <v>4.5449999999999999</v>
      </c>
      <c r="O71" s="29">
        <v>4.5449999999999999</v>
      </c>
      <c r="P71" s="30">
        <v>4.5449999999999999</v>
      </c>
    </row>
    <row r="72" spans="3:17" hidden="1">
      <c r="C72" s="28" t="s">
        <v>184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30">
        <v>0</v>
      </c>
    </row>
    <row r="73" spans="3:17" hidden="1">
      <c r="C73" s="28" t="s">
        <v>185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30">
        <v>0</v>
      </c>
    </row>
    <row r="74" spans="3:17" hidden="1">
      <c r="C74" s="28" t="s">
        <v>186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30">
        <v>0</v>
      </c>
    </row>
    <row r="75" spans="3:17">
      <c r="C75" s="36" t="s">
        <v>187</v>
      </c>
      <c r="D75" s="29">
        <v>1.460715</v>
      </c>
      <c r="E75" s="29">
        <v>1.460715</v>
      </c>
      <c r="F75" s="29">
        <v>1.460715</v>
      </c>
      <c r="G75" s="29">
        <v>1.460715</v>
      </c>
      <c r="H75" s="29">
        <v>1.460715</v>
      </c>
      <c r="I75" s="29">
        <v>1.460715</v>
      </c>
      <c r="J75" s="29">
        <v>1.460715</v>
      </c>
      <c r="K75" s="29">
        <v>1.460715</v>
      </c>
      <c r="L75" s="29">
        <v>1.460715</v>
      </c>
      <c r="M75" s="29">
        <v>1.460715</v>
      </c>
      <c r="N75" s="29">
        <v>1.460715</v>
      </c>
      <c r="O75" s="29">
        <v>1.460715</v>
      </c>
      <c r="P75" s="30">
        <v>1.460715</v>
      </c>
    </row>
    <row r="76" spans="3:17">
      <c r="C76" s="36" t="s">
        <v>188</v>
      </c>
      <c r="D76" s="29">
        <v>54.987941999999997</v>
      </c>
      <c r="E76" s="29">
        <v>63.420906000000002</v>
      </c>
      <c r="F76" s="29">
        <v>59.331130999999999</v>
      </c>
      <c r="G76" s="29">
        <v>13.160778000000001</v>
      </c>
      <c r="H76" s="29">
        <v>24.871347</v>
      </c>
      <c r="I76" s="29">
        <v>31.170432999999999</v>
      </c>
      <c r="J76" s="29">
        <v>31.033570999999998</v>
      </c>
      <c r="K76" s="29">
        <v>34.806964999999998</v>
      </c>
      <c r="L76" s="29">
        <v>31.978096000000001</v>
      </c>
      <c r="M76" s="29">
        <v>63.100276999999998</v>
      </c>
      <c r="N76" s="29">
        <v>62.391036999999997</v>
      </c>
      <c r="O76" s="29">
        <v>54.990974000000001</v>
      </c>
      <c r="P76" s="30">
        <v>46.197761999999997</v>
      </c>
      <c r="Q76" s="35">
        <f>AVERAGE(D76:P76)</f>
        <v>43.957016846153849</v>
      </c>
    </row>
    <row r="77" spans="3:17">
      <c r="C77" s="28" t="s">
        <v>189</v>
      </c>
      <c r="D77" s="29">
        <v>3.1139169999999998</v>
      </c>
      <c r="E77" s="29">
        <v>3.1139169999999998</v>
      </c>
      <c r="F77" s="29">
        <v>3.1139169999999998</v>
      </c>
      <c r="G77" s="29">
        <v>3.1139169999999998</v>
      </c>
      <c r="H77" s="29">
        <v>3.1139169999999998</v>
      </c>
      <c r="I77" s="29">
        <v>3.1139169999999998</v>
      </c>
      <c r="J77" s="29">
        <v>3.1139169999999998</v>
      </c>
      <c r="K77" s="29">
        <v>3.1139169999999998</v>
      </c>
      <c r="L77" s="29">
        <v>3.1139169999999998</v>
      </c>
      <c r="M77" s="29">
        <v>3.1139169999999998</v>
      </c>
      <c r="N77" s="29">
        <v>3.1139169999999998</v>
      </c>
      <c r="O77" s="29">
        <v>3.1139169999999998</v>
      </c>
      <c r="P77" s="30">
        <v>3.1139169999999998</v>
      </c>
    </row>
    <row r="78" spans="3:17">
      <c r="C78" s="28" t="s">
        <v>190</v>
      </c>
      <c r="D78" s="29">
        <v>-9.9999999999999995E-7</v>
      </c>
      <c r="E78" s="29">
        <v>-9.9999999999999995E-7</v>
      </c>
      <c r="F78" s="29">
        <v>-9.9999999999999995E-7</v>
      </c>
      <c r="G78" s="29">
        <v>-9.9999999999999995E-7</v>
      </c>
      <c r="H78" s="29">
        <v>-9.9999999999999995E-7</v>
      </c>
      <c r="I78" s="29">
        <v>-9.9999999999999995E-7</v>
      </c>
      <c r="J78" s="29">
        <v>-9.9999999999999995E-7</v>
      </c>
      <c r="K78" s="29">
        <v>-9.9999999999999995E-7</v>
      </c>
      <c r="L78" s="29">
        <v>-9.9999999999999995E-7</v>
      </c>
      <c r="M78" s="29">
        <v>-9.9999999999999995E-7</v>
      </c>
      <c r="N78" s="29">
        <v>-9.9999999999999995E-7</v>
      </c>
      <c r="O78" s="29">
        <v>-9.9999999999999995E-7</v>
      </c>
      <c r="P78" s="30">
        <v>-9.9999999999999995E-7</v>
      </c>
    </row>
    <row r="79" spans="3:17">
      <c r="C79" s="36" t="s">
        <v>191</v>
      </c>
      <c r="D79" s="29">
        <v>94.676276999999999</v>
      </c>
      <c r="E79" s="29">
        <v>93.830284000000006</v>
      </c>
      <c r="F79" s="29">
        <v>94.188277999999997</v>
      </c>
      <c r="G79" s="29">
        <v>94.546272000000002</v>
      </c>
      <c r="H79" s="29">
        <v>93.320250999999999</v>
      </c>
      <c r="I79" s="29">
        <v>93.678246000000001</v>
      </c>
      <c r="J79" s="29">
        <v>94.036240000000006</v>
      </c>
      <c r="K79" s="29">
        <v>92.810219000000004</v>
      </c>
      <c r="L79" s="29">
        <v>93.168212999999994</v>
      </c>
      <c r="M79" s="29">
        <v>93.526206999999999</v>
      </c>
      <c r="N79" s="29">
        <v>92.300185999999997</v>
      </c>
      <c r="O79" s="29">
        <v>92.658180000000002</v>
      </c>
      <c r="P79" s="30">
        <v>93.016174000000007</v>
      </c>
    </row>
    <row r="80" spans="3:17" hidden="1">
      <c r="C80" s="28" t="s">
        <v>192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30">
        <v>0</v>
      </c>
    </row>
    <row r="81" spans="3:16" hidden="1">
      <c r="C81" s="28" t="s">
        <v>193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30">
        <v>0</v>
      </c>
    </row>
    <row r="82" spans="3:16">
      <c r="C82" s="36" t="s">
        <v>194</v>
      </c>
      <c r="D82" s="29">
        <v>46.439219999999999</v>
      </c>
      <c r="E82" s="29">
        <v>38.883240000000001</v>
      </c>
      <c r="F82" s="29">
        <v>42.150551</v>
      </c>
      <c r="G82" s="29">
        <v>49.505577000000002</v>
      </c>
      <c r="H82" s="29">
        <v>41.074638</v>
      </c>
      <c r="I82" s="29">
        <v>44.671024000000003</v>
      </c>
      <c r="J82" s="29">
        <v>43.852131</v>
      </c>
      <c r="K82" s="29">
        <v>38.849288999999999</v>
      </c>
      <c r="L82" s="29">
        <v>42.932724</v>
      </c>
      <c r="M82" s="29">
        <v>44.122925000000002</v>
      </c>
      <c r="N82" s="29">
        <v>41.994926</v>
      </c>
      <c r="O82" s="29">
        <v>46.020144999999999</v>
      </c>
      <c r="P82" s="30">
        <v>49.689521999999997</v>
      </c>
    </row>
    <row r="83" spans="3:16" hidden="1">
      <c r="C83" s="28" t="s">
        <v>195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30">
        <v>0</v>
      </c>
    </row>
    <row r="84" spans="3:16">
      <c r="C84" s="28" t="s">
        <v>196</v>
      </c>
      <c r="D84" s="29">
        <v>4.5970000000000004E-3</v>
      </c>
      <c r="E84" s="29">
        <v>1.7010000000000001E-2</v>
      </c>
      <c r="F84" s="29">
        <v>3.1310000000000001E-3</v>
      </c>
      <c r="G84" s="29">
        <v>-3.6228999999999997E-2</v>
      </c>
      <c r="H84" s="29">
        <v>-2.4840000000000001E-2</v>
      </c>
      <c r="I84" s="29">
        <v>1.2982E-2</v>
      </c>
      <c r="J84" s="29">
        <v>4.4419999999999998E-3</v>
      </c>
      <c r="K84" s="29">
        <v>2.6210000000000001E-3</v>
      </c>
      <c r="L84" s="29">
        <v>6.8099999999999996E-4</v>
      </c>
      <c r="M84" s="29">
        <v>2.0395E-2</v>
      </c>
      <c r="N84" s="29">
        <v>2.1923000000000002E-2</v>
      </c>
      <c r="O84" s="29">
        <v>-5.8450000000000004E-3</v>
      </c>
      <c r="P84" s="30">
        <v>-1.1672999999999999E-2</v>
      </c>
    </row>
    <row r="85" spans="3:16">
      <c r="C85" s="28" t="s">
        <v>197</v>
      </c>
      <c r="D85" s="29">
        <v>0.60474399999999995</v>
      </c>
      <c r="E85" s="29">
        <v>-2.0266700000000002</v>
      </c>
      <c r="F85" s="29">
        <v>6.54E-2</v>
      </c>
      <c r="G85" s="29">
        <v>0.653223</v>
      </c>
      <c r="H85" s="29">
        <v>4.5461000000000001E-2</v>
      </c>
      <c r="I85" s="29">
        <v>0.99343400000000004</v>
      </c>
      <c r="J85" s="29">
        <v>0.94592100000000001</v>
      </c>
      <c r="K85" s="29">
        <v>-1.809817</v>
      </c>
      <c r="L85" s="29">
        <v>0.370583</v>
      </c>
      <c r="M85" s="29">
        <v>-0.60456699999999997</v>
      </c>
      <c r="N85" s="29">
        <v>7.2753999999999999E-2</v>
      </c>
      <c r="O85" s="29">
        <v>0.93072900000000003</v>
      </c>
      <c r="P85" s="30">
        <v>0.96829299999999996</v>
      </c>
    </row>
    <row r="86" spans="3:16" hidden="1">
      <c r="C86" s="28" t="s">
        <v>198</v>
      </c>
      <c r="D86" s="29">
        <v>0</v>
      </c>
      <c r="E86" s="29">
        <v>0</v>
      </c>
      <c r="F86" s="29">
        <v>0</v>
      </c>
      <c r="G86" s="29">
        <v>4.0999999999999996</v>
      </c>
      <c r="H86" s="29">
        <v>-4.0999999999999996</v>
      </c>
      <c r="I86" s="29">
        <v>0</v>
      </c>
      <c r="J86" s="29">
        <v>0</v>
      </c>
      <c r="K86" s="29">
        <v>0</v>
      </c>
      <c r="L86" s="29">
        <v>0</v>
      </c>
      <c r="M86" s="29">
        <v>4.0999999999999996</v>
      </c>
      <c r="N86" s="29">
        <v>-4.0999999999999996</v>
      </c>
      <c r="O86" s="29">
        <v>0</v>
      </c>
      <c r="P86" s="30">
        <v>0</v>
      </c>
    </row>
    <row r="87" spans="3:16">
      <c r="C87" s="28" t="s">
        <v>199</v>
      </c>
      <c r="D87" s="29">
        <v>0</v>
      </c>
      <c r="E87" s="29">
        <v>2.1779999999999998E-3</v>
      </c>
      <c r="F87" s="29">
        <v>1.9680000000000001E-3</v>
      </c>
      <c r="G87" s="29">
        <v>-4.1460000000000004E-3</v>
      </c>
      <c r="H87" s="29">
        <v>2.1080000000000001E-3</v>
      </c>
      <c r="I87" s="29">
        <v>2.1779999999999998E-3</v>
      </c>
      <c r="J87" s="29">
        <v>-4.3569999999999998E-3</v>
      </c>
      <c r="K87" s="29">
        <v>2.1779999999999998E-3</v>
      </c>
      <c r="L87" s="29">
        <v>2.1779999999999998E-3</v>
      </c>
      <c r="M87" s="29">
        <v>-4.3569999999999998E-3</v>
      </c>
      <c r="N87" s="29">
        <v>2.1779999999999998E-3</v>
      </c>
      <c r="O87" s="29">
        <v>2.1080000000000001E-3</v>
      </c>
      <c r="P87" s="30">
        <v>-4.2160000000000001E-3</v>
      </c>
    </row>
    <row r="88" spans="3:16" hidden="1">
      <c r="C88" s="28" t="s">
        <v>200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30">
        <v>0</v>
      </c>
    </row>
    <row r="89" spans="3:16">
      <c r="C89" s="28" t="s">
        <v>201</v>
      </c>
      <c r="D89" s="29">
        <v>1.1823079999999999</v>
      </c>
      <c r="E89" s="29">
        <v>-4.3615159999999999</v>
      </c>
      <c r="F89" s="29">
        <v>1.143275</v>
      </c>
      <c r="G89" s="29">
        <v>0.99172800000000005</v>
      </c>
      <c r="H89" s="29">
        <v>0.92886599999999997</v>
      </c>
      <c r="I89" s="29">
        <v>0.91990700000000003</v>
      </c>
      <c r="J89" s="29">
        <v>0.94484599999999996</v>
      </c>
      <c r="K89" s="29">
        <v>-4.1188019999999996</v>
      </c>
      <c r="L89" s="29">
        <v>0.93040999999999996</v>
      </c>
      <c r="M89" s="29">
        <v>0.96792</v>
      </c>
      <c r="N89" s="29">
        <v>0.89775700000000003</v>
      </c>
      <c r="O89" s="29">
        <v>0.95723000000000003</v>
      </c>
      <c r="P89" s="30">
        <v>0.98068699999999998</v>
      </c>
    </row>
    <row r="90" spans="3:16">
      <c r="C90" s="28" t="s">
        <v>202</v>
      </c>
      <c r="D90" s="29">
        <v>0</v>
      </c>
      <c r="E90" s="29">
        <v>0.49881999999999999</v>
      </c>
      <c r="F90" s="29">
        <v>0.42945699999999998</v>
      </c>
      <c r="G90" s="29">
        <v>0.34124300000000002</v>
      </c>
      <c r="H90" s="29">
        <v>-1.1161620000000001</v>
      </c>
      <c r="I90" s="29">
        <v>0.34505799999999998</v>
      </c>
      <c r="J90" s="29">
        <v>0.48478900000000003</v>
      </c>
      <c r="K90" s="29">
        <v>-0.85630200000000001</v>
      </c>
      <c r="L90" s="29">
        <v>0.58835199999999999</v>
      </c>
      <c r="M90" s="29">
        <v>0.35797899999999999</v>
      </c>
      <c r="N90" s="29">
        <v>-0.84395699999999996</v>
      </c>
      <c r="O90" s="29">
        <v>0.448598</v>
      </c>
      <c r="P90" s="30">
        <v>-0.67787399999999998</v>
      </c>
    </row>
    <row r="91" spans="3:16">
      <c r="C91" s="28" t="s">
        <v>203</v>
      </c>
      <c r="D91" s="29">
        <v>1.4586520000000001</v>
      </c>
      <c r="E91" s="29">
        <v>-1.6858010000000001</v>
      </c>
      <c r="F91" s="29">
        <v>1.62408</v>
      </c>
      <c r="G91" s="29">
        <v>1.3092090000000001</v>
      </c>
      <c r="H91" s="29">
        <v>-4.1663730000000001</v>
      </c>
      <c r="I91" s="29">
        <v>1.3228260000000001</v>
      </c>
      <c r="J91" s="29">
        <v>-3.1945350000000001</v>
      </c>
      <c r="K91" s="29">
        <v>1.7772810000000001</v>
      </c>
      <c r="L91" s="29">
        <v>2.191233</v>
      </c>
      <c r="M91" s="29">
        <v>-3.6471710000000002</v>
      </c>
      <c r="N91" s="29">
        <v>1.8213459999999999</v>
      </c>
      <c r="O91" s="29">
        <v>1.692399</v>
      </c>
      <c r="P91" s="30">
        <v>2.414158</v>
      </c>
    </row>
    <row r="92" spans="3:16">
      <c r="C92" s="28" t="s">
        <v>204</v>
      </c>
      <c r="D92" s="29" t="s">
        <v>135</v>
      </c>
      <c r="E92" s="29" t="s">
        <v>135</v>
      </c>
      <c r="F92" s="29" t="s">
        <v>135</v>
      </c>
      <c r="G92" s="29" t="s">
        <v>135</v>
      </c>
      <c r="H92" s="29" t="s">
        <v>135</v>
      </c>
      <c r="I92" s="29" t="s">
        <v>135</v>
      </c>
      <c r="J92" s="29" t="s">
        <v>135</v>
      </c>
      <c r="K92" s="29" t="s">
        <v>135</v>
      </c>
      <c r="L92" s="29" t="s">
        <v>135</v>
      </c>
      <c r="M92" s="29" t="s">
        <v>135</v>
      </c>
      <c r="N92" s="29" t="s">
        <v>135</v>
      </c>
      <c r="O92" s="29" t="s">
        <v>135</v>
      </c>
      <c r="P92" s="30" t="s">
        <v>135</v>
      </c>
    </row>
    <row r="93" spans="3:16">
      <c r="C93" s="36" t="s">
        <v>205</v>
      </c>
      <c r="D93" s="29">
        <v>15.587960000000001</v>
      </c>
      <c r="E93" s="29">
        <v>15.587960000000001</v>
      </c>
      <c r="F93" s="29">
        <v>15.587960000000001</v>
      </c>
      <c r="G93" s="29">
        <v>15.587960000000001</v>
      </c>
      <c r="H93" s="29">
        <v>15.587960000000001</v>
      </c>
      <c r="I93" s="29">
        <v>15.587960000000001</v>
      </c>
      <c r="J93" s="29">
        <v>15.587960000000001</v>
      </c>
      <c r="K93" s="29">
        <v>15.587960000000001</v>
      </c>
      <c r="L93" s="29">
        <v>15.587960000000001</v>
      </c>
      <c r="M93" s="29">
        <v>15.587960000000001</v>
      </c>
      <c r="N93" s="29">
        <v>15.587960000000001</v>
      </c>
      <c r="O93" s="29">
        <v>15.587960000000001</v>
      </c>
      <c r="P93" s="30">
        <v>15.587960000000001</v>
      </c>
    </row>
    <row r="94" spans="3:16" hidden="1">
      <c r="C94" s="28" t="s">
        <v>206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30">
        <v>0</v>
      </c>
    </row>
    <row r="95" spans="3:16" hidden="1">
      <c r="C95" s="28" t="s">
        <v>207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30">
        <v>0</v>
      </c>
    </row>
    <row r="96" spans="3:16">
      <c r="C96" s="36" t="s">
        <v>208</v>
      </c>
      <c r="D96" s="29">
        <v>144.77775600000001</v>
      </c>
      <c r="E96" s="29">
        <v>144.93473800000001</v>
      </c>
      <c r="F96" s="29">
        <v>145.09172100000001</v>
      </c>
      <c r="G96" s="29">
        <v>145.24870300000001</v>
      </c>
      <c r="H96" s="29">
        <v>145.40568500000001</v>
      </c>
      <c r="I96" s="29">
        <v>145.562668</v>
      </c>
      <c r="J96" s="29">
        <v>145.71965</v>
      </c>
      <c r="K96" s="29">
        <v>145.876633</v>
      </c>
      <c r="L96" s="29">
        <v>146.033615</v>
      </c>
      <c r="M96" s="29">
        <v>146.19059799999999</v>
      </c>
      <c r="N96" s="29">
        <v>146.34757999999999</v>
      </c>
      <c r="O96" s="29">
        <v>146.50456199999999</v>
      </c>
      <c r="P96" s="30">
        <v>146.66154499999999</v>
      </c>
    </row>
    <row r="97" spans="3:16">
      <c r="C97" s="36" t="s">
        <v>209</v>
      </c>
      <c r="D97" s="29">
        <v>0.42935400000000001</v>
      </c>
      <c r="E97" s="29">
        <v>0.42494199999999999</v>
      </c>
      <c r="F97" s="29">
        <v>0.42053000000000001</v>
      </c>
      <c r="G97" s="29">
        <v>0.41611799999999999</v>
      </c>
      <c r="H97" s="29">
        <v>0.41170600000000002</v>
      </c>
      <c r="I97" s="29">
        <v>0.40729399999999999</v>
      </c>
      <c r="J97" s="29">
        <v>0.40288200000000002</v>
      </c>
      <c r="K97" s="29">
        <v>0.39846900000000002</v>
      </c>
      <c r="L97" s="29">
        <v>0.39405699999999999</v>
      </c>
      <c r="M97" s="29">
        <v>0.38964500000000002</v>
      </c>
      <c r="N97" s="29">
        <v>0.38523299999999999</v>
      </c>
      <c r="O97" s="29">
        <v>0.38082100000000002</v>
      </c>
      <c r="P97" s="30">
        <v>0.37640899999999999</v>
      </c>
    </row>
    <row r="98" spans="3:16" hidden="1">
      <c r="C98" s="28" t="s">
        <v>210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30">
        <v>0</v>
      </c>
    </row>
    <row r="99" spans="3:16" hidden="1">
      <c r="C99" s="28" t="s">
        <v>211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30">
        <v>0</v>
      </c>
    </row>
    <row r="100" spans="3:16" hidden="1">
      <c r="C100" s="28" t="s">
        <v>212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30">
        <v>0</v>
      </c>
    </row>
    <row r="101" spans="3:16">
      <c r="C101" s="28" t="s">
        <v>213</v>
      </c>
      <c r="D101" s="29">
        <v>160.795074</v>
      </c>
      <c r="E101" s="29">
        <v>160.94764699999999</v>
      </c>
      <c r="F101" s="29">
        <v>161.10020399999999</v>
      </c>
      <c r="G101" s="29">
        <v>161.25277700000001</v>
      </c>
      <c r="H101" s="29">
        <v>161.40535</v>
      </c>
      <c r="I101" s="29">
        <v>161.55792199999999</v>
      </c>
      <c r="J101" s="29">
        <v>161.71049500000001</v>
      </c>
      <c r="K101" s="29">
        <v>161.863068</v>
      </c>
      <c r="L101" s="29">
        <v>162.01563999999999</v>
      </c>
      <c r="M101" s="29">
        <v>162.16819799999999</v>
      </c>
      <c r="N101" s="29">
        <v>162.32077000000001</v>
      </c>
      <c r="O101" s="29">
        <v>162.473343</v>
      </c>
      <c r="P101" s="30">
        <v>162.62591599999999</v>
      </c>
    </row>
    <row r="102" spans="3:16">
      <c r="C102" s="36" t="s">
        <v>214</v>
      </c>
      <c r="D102" s="29">
        <v>17.650739999999999</v>
      </c>
      <c r="E102" s="29">
        <v>17.650739999999999</v>
      </c>
      <c r="F102" s="29">
        <v>17.650739999999999</v>
      </c>
      <c r="G102" s="29">
        <v>17.650739999999999</v>
      </c>
      <c r="H102" s="29">
        <v>17.650739999999999</v>
      </c>
      <c r="I102" s="29">
        <v>17.650739999999999</v>
      </c>
      <c r="J102" s="29">
        <v>17.650739999999999</v>
      </c>
      <c r="K102" s="29">
        <v>17.650739999999999</v>
      </c>
      <c r="L102" s="29">
        <v>17.650739999999999</v>
      </c>
      <c r="M102" s="29">
        <v>17.650739999999999</v>
      </c>
      <c r="N102" s="29">
        <v>17.650739999999999</v>
      </c>
      <c r="O102" s="29">
        <v>17.650739999999999</v>
      </c>
      <c r="P102" s="30">
        <v>17.650739999999999</v>
      </c>
    </row>
    <row r="103" spans="3:16" ht="13.9" thickBot="1">
      <c r="C103" s="39" t="s">
        <v>118</v>
      </c>
      <c r="D103" s="37">
        <f t="shared" ref="D103:P103" si="5">+D70+D71+D75+D76+D77+D79+D82+D101+D102</f>
        <v>1068.3326710000001</v>
      </c>
      <c r="E103" s="37">
        <f t="shared" si="5"/>
        <v>1072.4826650000002</v>
      </c>
      <c r="F103" s="37">
        <f t="shared" si="5"/>
        <v>1075.5999510000001</v>
      </c>
      <c r="G103" s="37">
        <f>+G70+G71+G75+G76+G77+G79+G82+G101+G102</f>
        <v>1078.9623980000001</v>
      </c>
      <c r="H103" s="37">
        <f t="shared" si="5"/>
        <v>1084.1763310000001</v>
      </c>
      <c r="I103" s="37">
        <f t="shared" si="5"/>
        <v>1097.623752</v>
      </c>
      <c r="J103" s="37">
        <f t="shared" si="5"/>
        <v>1100.1617180000001</v>
      </c>
      <c r="K103" s="37">
        <f t="shared" si="5"/>
        <v>1102.408993</v>
      </c>
      <c r="L103" s="37">
        <f t="shared" si="5"/>
        <v>1103.8033360000002</v>
      </c>
      <c r="M103" s="37">
        <f t="shared" si="5"/>
        <v>1104.7056790000001</v>
      </c>
      <c r="N103" s="37">
        <f t="shared" si="5"/>
        <v>1103.7638629999999</v>
      </c>
      <c r="O103" s="37">
        <f t="shared" si="5"/>
        <v>1104.2620740000002</v>
      </c>
      <c r="P103" s="38">
        <f t="shared" si="5"/>
        <v>1102.702029</v>
      </c>
    </row>
    <row r="104" spans="3:16">
      <c r="D104" s="40"/>
      <c r="E104" s="41"/>
      <c r="F104" s="41"/>
      <c r="G104" s="41"/>
      <c r="H104" s="41"/>
    </row>
    <row r="105" spans="3:16"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  <row r="106" spans="3:16">
      <c r="C106" s="22" t="s">
        <v>215</v>
      </c>
      <c r="D106" s="40">
        <f t="shared" ref="D106:P106" si="6">+D67</f>
        <v>468.67068499999999</v>
      </c>
      <c r="E106" s="40">
        <f t="shared" si="6"/>
        <v>472.63710000000003</v>
      </c>
      <c r="F106" s="40">
        <f t="shared" si="6"/>
        <v>476.06631500000003</v>
      </c>
      <c r="G106" s="40">
        <f t="shared" si="6"/>
        <v>475.17749000000003</v>
      </c>
      <c r="H106" s="40">
        <f t="shared" si="6"/>
        <v>478.18524200000002</v>
      </c>
      <c r="I106" s="40">
        <f t="shared" si="6"/>
        <v>481.22663899999998</v>
      </c>
      <c r="J106" s="40">
        <f t="shared" si="6"/>
        <v>484.20976300000001</v>
      </c>
      <c r="K106" s="40">
        <f t="shared" si="6"/>
        <v>488.75994900000001</v>
      </c>
      <c r="L106" s="40">
        <f t="shared" si="6"/>
        <v>492.93412799999999</v>
      </c>
      <c r="M106" s="40">
        <f t="shared" si="6"/>
        <v>491.01355000000001</v>
      </c>
      <c r="N106" s="40">
        <f t="shared" si="6"/>
        <v>493.98245199999997</v>
      </c>
      <c r="O106" s="40">
        <f t="shared" si="6"/>
        <v>497.34492499999999</v>
      </c>
      <c r="P106" s="40">
        <f t="shared" si="6"/>
        <v>500.39814799999999</v>
      </c>
    </row>
    <row r="107" spans="3:16">
      <c r="C107" s="22" t="s">
        <v>216</v>
      </c>
      <c r="D107" s="42">
        <v>-78.358999999999995</v>
      </c>
      <c r="E107" s="43">
        <f t="shared" ref="E107:P107" si="7">+D107</f>
        <v>-78.358999999999995</v>
      </c>
      <c r="F107" s="43">
        <f t="shared" si="7"/>
        <v>-78.358999999999995</v>
      </c>
      <c r="G107" s="43">
        <f t="shared" si="7"/>
        <v>-78.358999999999995</v>
      </c>
      <c r="H107" s="43">
        <f t="shared" si="7"/>
        <v>-78.358999999999995</v>
      </c>
      <c r="I107" s="43">
        <f t="shared" si="7"/>
        <v>-78.358999999999995</v>
      </c>
      <c r="J107" s="43">
        <f t="shared" si="7"/>
        <v>-78.358999999999995</v>
      </c>
      <c r="K107" s="43">
        <f t="shared" si="7"/>
        <v>-78.358999999999995</v>
      </c>
      <c r="L107" s="43">
        <f t="shared" si="7"/>
        <v>-78.358999999999995</v>
      </c>
      <c r="M107" s="43">
        <f t="shared" si="7"/>
        <v>-78.358999999999995</v>
      </c>
      <c r="N107" s="43">
        <f t="shared" si="7"/>
        <v>-78.358999999999995</v>
      </c>
      <c r="O107" s="43">
        <f t="shared" si="7"/>
        <v>-78.358999999999995</v>
      </c>
      <c r="P107" s="43">
        <f t="shared" si="7"/>
        <v>-78.358999999999995</v>
      </c>
    </row>
    <row r="108" spans="3:16">
      <c r="C108" s="22" t="s">
        <v>217</v>
      </c>
      <c r="D108" s="40">
        <f t="shared" ref="D108:P108" si="8">+D106+D107</f>
        <v>390.31168500000001</v>
      </c>
      <c r="E108" s="40">
        <f t="shared" si="8"/>
        <v>394.27810000000005</v>
      </c>
      <c r="F108" s="40">
        <f t="shared" si="8"/>
        <v>397.70731500000005</v>
      </c>
      <c r="G108" s="40">
        <f t="shared" si="8"/>
        <v>396.81849000000005</v>
      </c>
      <c r="H108" s="40">
        <f t="shared" si="8"/>
        <v>399.82624200000004</v>
      </c>
      <c r="I108" s="40">
        <f t="shared" si="8"/>
        <v>402.867639</v>
      </c>
      <c r="J108" s="40">
        <f t="shared" si="8"/>
        <v>405.85076300000003</v>
      </c>
      <c r="K108" s="40">
        <f t="shared" si="8"/>
        <v>410.40094900000003</v>
      </c>
      <c r="L108" s="40">
        <f t="shared" si="8"/>
        <v>414.57512800000001</v>
      </c>
      <c r="M108" s="40">
        <f t="shared" si="8"/>
        <v>412.65455000000003</v>
      </c>
      <c r="N108" s="40">
        <f t="shared" si="8"/>
        <v>415.62345199999999</v>
      </c>
      <c r="O108" s="40">
        <f t="shared" si="8"/>
        <v>418.98592500000001</v>
      </c>
      <c r="P108" s="40">
        <f t="shared" si="8"/>
        <v>422.03914800000001</v>
      </c>
    </row>
    <row r="109" spans="3:16">
      <c r="C109" s="22" t="s">
        <v>218</v>
      </c>
      <c r="D109" s="40">
        <f t="shared" ref="D109:P109" si="9">+D68</f>
        <v>0.3664</v>
      </c>
      <c r="E109" s="40">
        <f t="shared" si="9"/>
        <v>0.3664</v>
      </c>
      <c r="F109" s="40">
        <f t="shared" si="9"/>
        <v>0.3664</v>
      </c>
      <c r="G109" s="40">
        <f t="shared" si="9"/>
        <v>0.3664</v>
      </c>
      <c r="H109" s="40">
        <f t="shared" si="9"/>
        <v>0.3664</v>
      </c>
      <c r="I109" s="40">
        <f t="shared" si="9"/>
        <v>0.3664</v>
      </c>
      <c r="J109" s="40">
        <f t="shared" si="9"/>
        <v>0.3664</v>
      </c>
      <c r="K109" s="40">
        <f t="shared" si="9"/>
        <v>0.3664</v>
      </c>
      <c r="L109" s="40">
        <f t="shared" si="9"/>
        <v>0.3664</v>
      </c>
      <c r="M109" s="40">
        <f t="shared" si="9"/>
        <v>0.3664</v>
      </c>
      <c r="N109" s="40">
        <f t="shared" si="9"/>
        <v>0.3664</v>
      </c>
      <c r="O109" s="40">
        <f t="shared" si="9"/>
        <v>0.3664</v>
      </c>
      <c r="P109" s="40">
        <f t="shared" si="9"/>
        <v>0.3664</v>
      </c>
    </row>
    <row r="110" spans="3:16">
      <c r="C110" s="22" t="s">
        <v>219</v>
      </c>
      <c r="D110" s="40">
        <f t="shared" ref="D110:P110" si="10">+D69+D71</f>
        <v>220.17172200000002</v>
      </c>
      <c r="E110" s="40">
        <f t="shared" si="10"/>
        <v>220.17172200000002</v>
      </c>
      <c r="F110" s="40">
        <f t="shared" si="10"/>
        <v>220.17172200000002</v>
      </c>
      <c r="G110" s="40">
        <f t="shared" si="10"/>
        <v>262.72772200000003</v>
      </c>
      <c r="H110" s="40">
        <f t="shared" si="10"/>
        <v>262.72772200000003</v>
      </c>
      <c r="I110" s="40">
        <f t="shared" si="10"/>
        <v>262.72772200000003</v>
      </c>
      <c r="J110" s="40">
        <f t="shared" si="10"/>
        <v>262.72772200000003</v>
      </c>
      <c r="K110" s="40">
        <f t="shared" si="10"/>
        <v>262.72772200000003</v>
      </c>
      <c r="L110" s="40">
        <f t="shared" si="10"/>
        <v>258.18270899999999</v>
      </c>
      <c r="M110" s="40">
        <f t="shared" si="10"/>
        <v>228.18271099999998</v>
      </c>
      <c r="N110" s="40">
        <f t="shared" si="10"/>
        <v>228.18271099999998</v>
      </c>
      <c r="O110" s="40">
        <f t="shared" si="10"/>
        <v>228.18271099999998</v>
      </c>
      <c r="P110" s="40">
        <f t="shared" si="10"/>
        <v>228.18271099999998</v>
      </c>
    </row>
    <row r="111" spans="3:16">
      <c r="C111" s="22" t="s">
        <v>220</v>
      </c>
      <c r="D111" s="40">
        <f t="shared" ref="D111:P111" si="11">SUM(D108:D110)</f>
        <v>610.84980700000006</v>
      </c>
      <c r="E111" s="40">
        <f t="shared" si="11"/>
        <v>614.81622200000004</v>
      </c>
      <c r="F111" s="40">
        <f t="shared" si="11"/>
        <v>618.24543700000004</v>
      </c>
      <c r="G111" s="40">
        <f t="shared" si="11"/>
        <v>659.91261200000008</v>
      </c>
      <c r="H111" s="40">
        <f t="shared" si="11"/>
        <v>662.92036400000006</v>
      </c>
      <c r="I111" s="40">
        <f t="shared" si="11"/>
        <v>665.96176100000002</v>
      </c>
      <c r="J111" s="40">
        <f t="shared" si="11"/>
        <v>668.94488500000011</v>
      </c>
      <c r="K111" s="40">
        <f t="shared" si="11"/>
        <v>673.49507100000005</v>
      </c>
      <c r="L111" s="40">
        <f t="shared" si="11"/>
        <v>673.12423699999999</v>
      </c>
      <c r="M111" s="40">
        <f t="shared" si="11"/>
        <v>641.20366100000001</v>
      </c>
      <c r="N111" s="40">
        <f t="shared" si="11"/>
        <v>644.17256299999997</v>
      </c>
      <c r="O111" s="40">
        <f t="shared" si="11"/>
        <v>647.53503599999999</v>
      </c>
      <c r="P111" s="40">
        <f t="shared" si="11"/>
        <v>650.58825899999999</v>
      </c>
    </row>
    <row r="112" spans="3:16">
      <c r="D112" s="40"/>
      <c r="E112" s="41"/>
      <c r="F112" s="41"/>
      <c r="G112" s="41"/>
      <c r="H112" s="41"/>
    </row>
    <row r="113" spans="3:16">
      <c r="C113" s="22" t="s">
        <v>221</v>
      </c>
      <c r="D113" s="40">
        <f t="shared" ref="D113:P113" si="12">+D76</f>
        <v>54.987941999999997</v>
      </c>
      <c r="E113" s="40">
        <f t="shared" si="12"/>
        <v>63.420906000000002</v>
      </c>
      <c r="F113" s="40">
        <f t="shared" si="12"/>
        <v>59.331130999999999</v>
      </c>
      <c r="G113" s="40">
        <f t="shared" si="12"/>
        <v>13.160778000000001</v>
      </c>
      <c r="H113" s="40">
        <f t="shared" si="12"/>
        <v>24.871347</v>
      </c>
      <c r="I113" s="40">
        <f t="shared" si="12"/>
        <v>31.170432999999999</v>
      </c>
      <c r="J113" s="40">
        <f t="shared" si="12"/>
        <v>31.033570999999998</v>
      </c>
      <c r="K113" s="40">
        <f t="shared" si="12"/>
        <v>34.806964999999998</v>
      </c>
      <c r="L113" s="40">
        <f t="shared" si="12"/>
        <v>31.978096000000001</v>
      </c>
      <c r="M113" s="40">
        <f t="shared" si="12"/>
        <v>63.100276999999998</v>
      </c>
      <c r="N113" s="40">
        <f t="shared" si="12"/>
        <v>62.391036999999997</v>
      </c>
      <c r="O113" s="40">
        <f t="shared" si="12"/>
        <v>54.990974000000001</v>
      </c>
      <c r="P113" s="40">
        <f t="shared" si="12"/>
        <v>46.197761999999997</v>
      </c>
    </row>
    <row r="114" spans="3:16">
      <c r="C114" s="22" t="s">
        <v>222</v>
      </c>
      <c r="D114" s="40">
        <f t="shared" ref="D114:P114" si="13">+D113+D111</f>
        <v>665.83774900000003</v>
      </c>
      <c r="E114" s="40">
        <f t="shared" si="13"/>
        <v>678.23712799999998</v>
      </c>
      <c r="F114" s="40">
        <f t="shared" si="13"/>
        <v>677.57656800000007</v>
      </c>
      <c r="G114" s="40">
        <f t="shared" si="13"/>
        <v>673.07339000000013</v>
      </c>
      <c r="H114" s="40">
        <f t="shared" si="13"/>
        <v>687.79171100000008</v>
      </c>
      <c r="I114" s="40">
        <f t="shared" si="13"/>
        <v>697.13219400000003</v>
      </c>
      <c r="J114" s="40">
        <f t="shared" si="13"/>
        <v>699.97845600000016</v>
      </c>
      <c r="K114" s="40">
        <f t="shared" si="13"/>
        <v>708.30203600000004</v>
      </c>
      <c r="L114" s="40">
        <f t="shared" si="13"/>
        <v>705.10233300000004</v>
      </c>
      <c r="M114" s="40">
        <f t="shared" si="13"/>
        <v>704.30393800000002</v>
      </c>
      <c r="N114" s="40">
        <f t="shared" si="13"/>
        <v>706.56359999999995</v>
      </c>
      <c r="O114" s="40">
        <f t="shared" si="13"/>
        <v>702.52601000000004</v>
      </c>
      <c r="P114" s="40">
        <f t="shared" si="13"/>
        <v>696.78602100000001</v>
      </c>
    </row>
    <row r="115" spans="3:16">
      <c r="D115" s="40"/>
      <c r="E115" s="41"/>
      <c r="F115" s="41"/>
      <c r="G115" s="41"/>
      <c r="H115" s="41"/>
    </row>
    <row r="116" spans="3:16">
      <c r="D116" s="40"/>
      <c r="E116" s="41"/>
      <c r="F116" s="41"/>
      <c r="G116" s="41"/>
      <c r="H116" s="41"/>
    </row>
    <row r="117" spans="3:16">
      <c r="C117" s="44" t="s">
        <v>223</v>
      </c>
      <c r="D117" s="40"/>
      <c r="E117" s="41"/>
      <c r="F117" s="41"/>
      <c r="G117" s="41"/>
      <c r="H117" s="41"/>
    </row>
    <row r="118" spans="3:16">
      <c r="C118" s="22" t="s">
        <v>107</v>
      </c>
      <c r="D118" s="40">
        <f>ROUND((+D108+P108)/2,3)</f>
        <v>406.17500000000001</v>
      </c>
      <c r="E118" s="45">
        <f>+D118/D121</f>
        <v>0.64398828002371911</v>
      </c>
      <c r="F118" s="41"/>
      <c r="G118" s="41"/>
      <c r="H118" s="41"/>
    </row>
    <row r="119" spans="3:16">
      <c r="C119" s="22" t="s">
        <v>19</v>
      </c>
      <c r="D119" s="40">
        <f>ROUND((+D109+P109)/2,3)</f>
        <v>0.36599999999999999</v>
      </c>
      <c r="E119" s="45">
        <f>+D119/D121</f>
        <v>5.802910333936878E-4</v>
      </c>
      <c r="F119" s="41"/>
      <c r="G119" s="41"/>
      <c r="H119" s="41"/>
    </row>
    <row r="120" spans="3:16">
      <c r="C120" s="22" t="s">
        <v>17</v>
      </c>
      <c r="D120" s="40">
        <f>ROUND((+D110+P110)/2,3)</f>
        <v>224.17699999999999</v>
      </c>
      <c r="E120" s="45">
        <f>1-E118-E119</f>
        <v>0.35543142894288721</v>
      </c>
      <c r="F120" s="41"/>
      <c r="G120" s="41"/>
      <c r="H120" s="41"/>
    </row>
    <row r="121" spans="3:16">
      <c r="C121" s="22" t="s">
        <v>51</v>
      </c>
      <c r="D121" s="46">
        <f>SUM(D118:D120)</f>
        <v>630.71799999999996</v>
      </c>
      <c r="E121" s="47">
        <f>SUM(E118:E120)</f>
        <v>1</v>
      </c>
      <c r="F121" s="41"/>
      <c r="G121" s="41"/>
      <c r="H121" s="41"/>
    </row>
    <row r="122" spans="3:16">
      <c r="D122" s="40"/>
      <c r="E122" s="45"/>
      <c r="F122" s="41"/>
      <c r="G122" s="41"/>
      <c r="H122" s="41"/>
    </row>
    <row r="123" spans="3:16">
      <c r="D123" s="40"/>
      <c r="E123" s="41"/>
      <c r="F123" s="41"/>
      <c r="G123" s="41"/>
      <c r="H123" s="41"/>
    </row>
    <row r="124" spans="3:16">
      <c r="C124" s="44" t="s">
        <v>224</v>
      </c>
      <c r="D124" s="40"/>
      <c r="E124" s="41"/>
      <c r="F124" s="41"/>
      <c r="G124" s="41"/>
      <c r="H124" s="41"/>
    </row>
    <row r="125" spans="3:16">
      <c r="C125" s="22" t="s">
        <v>107</v>
      </c>
      <c r="D125" s="40">
        <f>AVERAGE(D108:P108)</f>
        <v>406.30302969230769</v>
      </c>
      <c r="E125" s="45">
        <f>+D125/D129</f>
        <v>0.58667283343529775</v>
      </c>
      <c r="F125" s="41"/>
      <c r="G125" s="41"/>
      <c r="H125" s="41"/>
    </row>
    <row r="126" spans="3:16">
      <c r="C126" s="22" t="s">
        <v>19</v>
      </c>
      <c r="D126" s="40">
        <f>AVERAGE(D109:P109)</f>
        <v>0.36639999999999995</v>
      </c>
      <c r="E126" s="45">
        <f>+D126/D129</f>
        <v>5.290556812571135E-4</v>
      </c>
      <c r="F126" s="41"/>
      <c r="G126" s="41"/>
      <c r="H126" s="41"/>
    </row>
    <row r="127" spans="3:16">
      <c r="C127" s="22" t="s">
        <v>17</v>
      </c>
      <c r="D127" s="40">
        <f>AVERAGE(D110:P110)</f>
        <v>241.92825607692308</v>
      </c>
      <c r="E127" s="45">
        <f>+D127/D129</f>
        <v>0.34932728802980884</v>
      </c>
      <c r="F127" s="41"/>
      <c r="G127" s="41"/>
      <c r="H127" s="41"/>
    </row>
    <row r="128" spans="3:16">
      <c r="C128" s="22" t="s">
        <v>225</v>
      </c>
      <c r="D128" s="40">
        <f>AVERAGE(D113:P113)</f>
        <v>43.957016846153849</v>
      </c>
      <c r="E128" s="45">
        <f>1-E125-E126-E127</f>
        <v>6.3470822853636311E-2</v>
      </c>
      <c r="F128" s="41"/>
      <c r="G128" s="41"/>
      <c r="H128" s="41"/>
    </row>
    <row r="129" spans="3:8">
      <c r="C129" s="22" t="s">
        <v>51</v>
      </c>
      <c r="D129" s="46">
        <f>SUM(D125:D128)</f>
        <v>692.5547026153846</v>
      </c>
      <c r="E129" s="47">
        <f>SUM(E125:E128)</f>
        <v>1</v>
      </c>
      <c r="F129" s="41"/>
      <c r="G129" s="41"/>
      <c r="H129" s="41"/>
    </row>
    <row r="130" spans="3:8">
      <c r="D130" s="40"/>
      <c r="E130" s="41"/>
      <c r="F130" s="41"/>
      <c r="G130" s="41"/>
      <c r="H130" s="41"/>
    </row>
    <row r="131" spans="3:8">
      <c r="D131" s="40"/>
      <c r="E131" s="41"/>
      <c r="F131" s="41"/>
      <c r="G131" s="41"/>
      <c r="H131" s="41"/>
    </row>
    <row r="132" spans="3:8">
      <c r="D132" s="40"/>
      <c r="E132" s="41"/>
      <c r="F132" s="41"/>
      <c r="G132" s="41"/>
      <c r="H132" s="41"/>
    </row>
    <row r="133" spans="3:8">
      <c r="D133" s="40"/>
      <c r="E133" s="41"/>
      <c r="F133" s="41"/>
      <c r="G133" s="41"/>
      <c r="H133" s="41"/>
    </row>
    <row r="134" spans="3:8">
      <c r="D134" s="40"/>
      <c r="E134" s="41"/>
      <c r="F134" s="41"/>
      <c r="G134" s="41"/>
      <c r="H134" s="41"/>
    </row>
    <row r="135" spans="3:8">
      <c r="D135" s="40"/>
      <c r="E135" s="41"/>
      <c r="F135" s="41"/>
      <c r="G135" s="41"/>
      <c r="H135" s="41"/>
    </row>
    <row r="136" spans="3:8">
      <c r="D136" s="40"/>
      <c r="E136" s="41"/>
      <c r="F136" s="41"/>
      <c r="G136" s="41"/>
      <c r="H136" s="41"/>
    </row>
    <row r="137" spans="3:8">
      <c r="D137" s="40"/>
      <c r="E137" s="41"/>
      <c r="F137" s="41"/>
      <c r="G137" s="41"/>
      <c r="H137" s="41"/>
    </row>
    <row r="138" spans="3:8">
      <c r="D138" s="40"/>
      <c r="E138" s="41"/>
      <c r="F138" s="41"/>
      <c r="G138" s="41"/>
      <c r="H138" s="41"/>
    </row>
    <row r="139" spans="3:8">
      <c r="D139" s="40"/>
      <c r="E139" s="41"/>
      <c r="F139" s="41"/>
      <c r="G139" s="41"/>
      <c r="H139" s="41"/>
    </row>
    <row r="140" spans="3:8">
      <c r="D140" s="40"/>
      <c r="E140" s="41"/>
      <c r="F140" s="41"/>
      <c r="G140" s="41"/>
      <c r="H140" s="41"/>
    </row>
    <row r="141" spans="3:8">
      <c r="D141" s="40"/>
      <c r="E141" s="41"/>
      <c r="F141" s="41"/>
      <c r="G141" s="41"/>
      <c r="H141" s="41"/>
    </row>
    <row r="142" spans="3:8">
      <c r="D142" s="40"/>
      <c r="E142" s="41"/>
      <c r="F142" s="41"/>
      <c r="G142" s="41"/>
      <c r="H142" s="41"/>
    </row>
    <row r="143" spans="3:8">
      <c r="D143" s="40"/>
      <c r="E143" s="41"/>
      <c r="F143" s="41"/>
      <c r="G143" s="41"/>
      <c r="H143" s="41"/>
    </row>
    <row r="144" spans="3:8">
      <c r="D144" s="40"/>
      <c r="E144" s="41"/>
      <c r="F144" s="41"/>
      <c r="G144" s="41"/>
      <c r="H144" s="41"/>
    </row>
    <row r="145" spans="4:8">
      <c r="D145" s="40"/>
      <c r="E145" s="41"/>
      <c r="F145" s="41"/>
      <c r="G145" s="41"/>
      <c r="H145" s="41"/>
    </row>
    <row r="146" spans="4:8">
      <c r="D146" s="40"/>
      <c r="E146" s="41"/>
      <c r="F146" s="41"/>
      <c r="G146" s="41"/>
      <c r="H146" s="41"/>
    </row>
    <row r="147" spans="4:8">
      <c r="D147" s="40"/>
      <c r="E147" s="41"/>
      <c r="F147" s="41"/>
      <c r="G147" s="41"/>
      <c r="H147" s="41"/>
    </row>
    <row r="148" spans="4:8">
      <c r="D148" s="40"/>
      <c r="E148" s="41"/>
      <c r="F148" s="41"/>
      <c r="G148" s="41"/>
      <c r="H148" s="41"/>
    </row>
    <row r="149" spans="4:8">
      <c r="D149" s="40"/>
      <c r="E149" s="41"/>
      <c r="F149" s="41"/>
      <c r="G149" s="41"/>
      <c r="H149" s="41"/>
    </row>
    <row r="150" spans="4:8">
      <c r="D150" s="40"/>
      <c r="E150" s="41"/>
      <c r="F150" s="41"/>
      <c r="G150" s="41"/>
      <c r="H150" s="41"/>
    </row>
    <row r="151" spans="4:8">
      <c r="D151" s="40"/>
      <c r="E151" s="41"/>
      <c r="F151" s="41"/>
      <c r="G151" s="41"/>
      <c r="H151" s="41"/>
    </row>
    <row r="152" spans="4:8">
      <c r="D152" s="40"/>
      <c r="E152" s="41"/>
      <c r="F152" s="41"/>
      <c r="G152" s="41"/>
      <c r="H152" s="41"/>
    </row>
    <row r="153" spans="4:8">
      <c r="D153" s="40"/>
      <c r="E153" s="41"/>
      <c r="F153" s="41"/>
      <c r="G153" s="41"/>
      <c r="H153" s="41"/>
    </row>
    <row r="154" spans="4:8">
      <c r="D154" s="40"/>
      <c r="E154" s="41"/>
      <c r="F154" s="41"/>
      <c r="G154" s="41"/>
      <c r="H154" s="41"/>
    </row>
    <row r="155" spans="4:8">
      <c r="D155" s="40"/>
      <c r="E155" s="41"/>
      <c r="F155" s="41"/>
      <c r="G155" s="41"/>
      <c r="H155" s="41"/>
    </row>
    <row r="156" spans="4:8">
      <c r="D156" s="40"/>
      <c r="E156" s="41"/>
      <c r="F156" s="41"/>
      <c r="G156" s="41"/>
      <c r="H156" s="41"/>
    </row>
    <row r="157" spans="4:8">
      <c r="D157" s="40"/>
      <c r="E157" s="41"/>
      <c r="F157" s="41"/>
      <c r="G157" s="41"/>
      <c r="H157" s="41"/>
    </row>
    <row r="158" spans="4:8">
      <c r="D158" s="40"/>
      <c r="E158" s="41"/>
      <c r="F158" s="41"/>
      <c r="G158" s="41"/>
      <c r="H158" s="41"/>
    </row>
    <row r="159" spans="4:8">
      <c r="D159" s="40"/>
      <c r="E159" s="41"/>
      <c r="F159" s="41"/>
      <c r="G159" s="41"/>
      <c r="H159" s="41"/>
    </row>
    <row r="160" spans="4:8">
      <c r="D160" s="40"/>
      <c r="E160" s="41"/>
      <c r="F160" s="41"/>
      <c r="G160" s="41"/>
      <c r="H160" s="41"/>
    </row>
    <row r="161" spans="4:8">
      <c r="D161" s="40"/>
      <c r="E161" s="41"/>
      <c r="F161" s="41"/>
      <c r="G161" s="41"/>
      <c r="H161" s="41"/>
    </row>
    <row r="162" spans="4:8">
      <c r="D162" s="40"/>
      <c r="E162" s="41"/>
      <c r="F162" s="41"/>
      <c r="G162" s="41"/>
      <c r="H162" s="41"/>
    </row>
    <row r="163" spans="4:8">
      <c r="D163" s="40"/>
      <c r="E163" s="41"/>
      <c r="F163" s="41"/>
      <c r="G163" s="41"/>
      <c r="H163" s="41"/>
    </row>
    <row r="164" spans="4:8">
      <c r="D164" s="40"/>
      <c r="E164" s="41"/>
      <c r="F164" s="41"/>
      <c r="G164" s="41"/>
      <c r="H164" s="41"/>
    </row>
    <row r="165" spans="4:8">
      <c r="D165" s="40"/>
      <c r="E165" s="41"/>
      <c r="F165" s="41"/>
      <c r="G165" s="41"/>
      <c r="H165" s="41"/>
    </row>
    <row r="166" spans="4:8">
      <c r="D166" s="40"/>
      <c r="E166" s="41"/>
      <c r="F166" s="41"/>
      <c r="G166" s="41"/>
      <c r="H166" s="41"/>
    </row>
    <row r="167" spans="4:8">
      <c r="D167" s="40"/>
      <c r="E167" s="41"/>
      <c r="F167" s="41"/>
      <c r="G167" s="41"/>
      <c r="H167" s="41"/>
    </row>
    <row r="168" spans="4:8">
      <c r="D168" s="40"/>
      <c r="E168" s="41"/>
      <c r="F168" s="41"/>
      <c r="G168" s="41"/>
      <c r="H168" s="41"/>
    </row>
    <row r="169" spans="4:8">
      <c r="D169" s="40"/>
      <c r="E169" s="41"/>
      <c r="F169" s="41"/>
      <c r="G169" s="41"/>
      <c r="H169" s="41"/>
    </row>
    <row r="170" spans="4:8">
      <c r="D170" s="40"/>
      <c r="E170" s="41"/>
      <c r="F170" s="41"/>
      <c r="G170" s="41"/>
      <c r="H170" s="41"/>
    </row>
    <row r="171" spans="4:8">
      <c r="D171" s="40"/>
      <c r="E171" s="41"/>
      <c r="F171" s="41"/>
      <c r="G171" s="41"/>
      <c r="H171" s="41"/>
    </row>
    <row r="172" spans="4:8">
      <c r="D172" s="40"/>
      <c r="E172" s="41"/>
      <c r="F172" s="41"/>
      <c r="G172" s="41"/>
      <c r="H172" s="41"/>
    </row>
    <row r="173" spans="4:8">
      <c r="D173" s="40"/>
      <c r="E173" s="41"/>
      <c r="F173" s="41"/>
      <c r="G173" s="41"/>
      <c r="H173" s="41"/>
    </row>
    <row r="174" spans="4:8">
      <c r="D174" s="40"/>
      <c r="E174" s="41"/>
      <c r="F174" s="41"/>
      <c r="G174" s="41"/>
      <c r="H174" s="41"/>
    </row>
    <row r="175" spans="4:8">
      <c r="D175" s="40"/>
      <c r="E175" s="41"/>
      <c r="F175" s="41"/>
      <c r="G175" s="41"/>
      <c r="H175" s="41"/>
    </row>
    <row r="176" spans="4:8">
      <c r="D176" s="40"/>
      <c r="E176" s="41"/>
      <c r="F176" s="41"/>
      <c r="G176" s="41"/>
      <c r="H176" s="41"/>
    </row>
    <row r="177" spans="4:8">
      <c r="D177" s="40"/>
      <c r="E177" s="41"/>
      <c r="F177" s="41"/>
      <c r="G177" s="41"/>
      <c r="H177" s="41"/>
    </row>
    <row r="178" spans="4:8">
      <c r="D178" s="40"/>
      <c r="E178" s="41"/>
      <c r="F178" s="41"/>
      <c r="G178" s="41"/>
      <c r="H178" s="41"/>
    </row>
    <row r="179" spans="4:8">
      <c r="D179" s="40"/>
      <c r="E179" s="41"/>
      <c r="F179" s="41"/>
      <c r="G179" s="41"/>
      <c r="H179" s="41"/>
    </row>
    <row r="180" spans="4:8">
      <c r="D180" s="40"/>
      <c r="E180" s="41"/>
      <c r="F180" s="41"/>
      <c r="G180" s="41"/>
      <c r="H180" s="41"/>
    </row>
    <row r="181" spans="4:8">
      <c r="D181" s="40"/>
      <c r="E181" s="41"/>
      <c r="F181" s="41"/>
      <c r="G181" s="41"/>
      <c r="H181" s="41"/>
    </row>
    <row r="182" spans="4:8">
      <c r="D182" s="40"/>
      <c r="E182" s="41"/>
      <c r="F182" s="41"/>
      <c r="G182" s="41"/>
      <c r="H182" s="41"/>
    </row>
    <row r="183" spans="4:8">
      <c r="D183" s="40"/>
      <c r="E183" s="41"/>
      <c r="F183" s="41"/>
      <c r="G183" s="41"/>
      <c r="H183" s="41"/>
    </row>
    <row r="184" spans="4:8">
      <c r="D184" s="40"/>
      <c r="E184" s="41"/>
      <c r="F184" s="41"/>
      <c r="G184" s="41"/>
      <c r="H184" s="41"/>
    </row>
    <row r="185" spans="4:8">
      <c r="D185" s="40"/>
      <c r="E185" s="41"/>
      <c r="F185" s="41"/>
      <c r="G185" s="41"/>
      <c r="H185" s="41"/>
    </row>
    <row r="186" spans="4:8">
      <c r="D186" s="40"/>
      <c r="E186" s="41"/>
      <c r="F186" s="41"/>
      <c r="G186" s="41"/>
      <c r="H186" s="41"/>
    </row>
    <row r="187" spans="4:8">
      <c r="D187" s="40"/>
      <c r="E187" s="41"/>
      <c r="F187" s="41"/>
      <c r="G187" s="41"/>
      <c r="H187" s="41"/>
    </row>
    <row r="188" spans="4:8">
      <c r="D188" s="40"/>
      <c r="E188" s="41"/>
      <c r="F188" s="41"/>
      <c r="G188" s="41"/>
      <c r="H188" s="41"/>
    </row>
    <row r="189" spans="4:8">
      <c r="D189" s="40"/>
      <c r="E189" s="41"/>
      <c r="F189" s="41"/>
      <c r="G189" s="41"/>
      <c r="H189" s="41"/>
    </row>
    <row r="190" spans="4:8">
      <c r="D190" s="40"/>
      <c r="E190" s="41"/>
      <c r="F190" s="41"/>
      <c r="G190" s="41"/>
      <c r="H190" s="41"/>
    </row>
    <row r="191" spans="4:8">
      <c r="D191" s="40"/>
      <c r="E191" s="41"/>
      <c r="F191" s="41"/>
      <c r="G191" s="41"/>
      <c r="H191" s="41"/>
    </row>
    <row r="192" spans="4:8">
      <c r="D192" s="40"/>
      <c r="E192" s="41"/>
      <c r="F192" s="41"/>
      <c r="G192" s="41"/>
      <c r="H192" s="41"/>
    </row>
    <row r="193" spans="4:8">
      <c r="D193" s="40"/>
      <c r="E193" s="41"/>
      <c r="F193" s="41"/>
      <c r="G193" s="41"/>
      <c r="H193" s="41"/>
    </row>
    <row r="194" spans="4:8">
      <c r="D194" s="40"/>
      <c r="E194" s="41"/>
      <c r="F194" s="41"/>
      <c r="G194" s="41"/>
      <c r="H194" s="41"/>
    </row>
    <row r="195" spans="4:8">
      <c r="D195" s="40"/>
      <c r="E195" s="41"/>
      <c r="F195" s="41"/>
      <c r="G195" s="41"/>
      <c r="H195" s="41"/>
    </row>
    <row r="196" spans="4:8">
      <c r="D196" s="40"/>
      <c r="E196" s="41"/>
      <c r="F196" s="41"/>
      <c r="G196" s="41"/>
      <c r="H196" s="41"/>
    </row>
    <row r="197" spans="4:8">
      <c r="D197" s="40"/>
      <c r="E197" s="41"/>
      <c r="F197" s="41"/>
      <c r="G197" s="41"/>
      <c r="H197" s="41"/>
    </row>
    <row r="198" spans="4:8">
      <c r="D198" s="40"/>
      <c r="E198" s="41"/>
      <c r="F198" s="41"/>
      <c r="G198" s="41"/>
      <c r="H198" s="41"/>
    </row>
    <row r="199" spans="4:8">
      <c r="D199" s="40"/>
      <c r="E199" s="41"/>
      <c r="F199" s="41"/>
      <c r="G199" s="41"/>
      <c r="H199" s="41"/>
    </row>
    <row r="200" spans="4:8">
      <c r="D200" s="40"/>
      <c r="E200" s="41"/>
      <c r="F200" s="41"/>
      <c r="G200" s="41"/>
      <c r="H200" s="41"/>
    </row>
    <row r="201" spans="4:8">
      <c r="D201" s="40"/>
      <c r="E201" s="41"/>
      <c r="F201" s="41"/>
      <c r="G201" s="41"/>
      <c r="H201" s="41"/>
    </row>
    <row r="202" spans="4:8">
      <c r="D202" s="40"/>
      <c r="E202" s="41"/>
      <c r="F202" s="41"/>
      <c r="G202" s="41"/>
      <c r="H202" s="41"/>
    </row>
    <row r="203" spans="4:8">
      <c r="D203" s="40"/>
      <c r="E203" s="41"/>
      <c r="F203" s="41"/>
      <c r="G203" s="41"/>
      <c r="H203" s="41"/>
    </row>
    <row r="204" spans="4:8">
      <c r="D204" s="40"/>
      <c r="E204" s="41"/>
      <c r="F204" s="41"/>
      <c r="G204" s="41"/>
      <c r="H204" s="41"/>
    </row>
    <row r="205" spans="4:8">
      <c r="D205" s="40"/>
      <c r="E205" s="41"/>
      <c r="F205" s="41"/>
      <c r="G205" s="41"/>
      <c r="H205" s="41"/>
    </row>
    <row r="206" spans="4:8">
      <c r="D206" s="40"/>
      <c r="E206" s="41"/>
      <c r="F206" s="41"/>
      <c r="G206" s="41"/>
      <c r="H206" s="41"/>
    </row>
    <row r="207" spans="4:8">
      <c r="D207" s="40"/>
      <c r="E207" s="41"/>
      <c r="F207" s="41"/>
      <c r="G207" s="41"/>
      <c r="H207" s="41"/>
    </row>
    <row r="208" spans="4:8">
      <c r="D208" s="40"/>
      <c r="E208" s="41"/>
      <c r="F208" s="41"/>
      <c r="G208" s="41"/>
      <c r="H208" s="41"/>
    </row>
    <row r="209" spans="4:8">
      <c r="D209" s="40"/>
      <c r="E209" s="41"/>
      <c r="F209" s="41"/>
      <c r="G209" s="41"/>
      <c r="H209" s="41"/>
    </row>
    <row r="210" spans="4:8">
      <c r="D210" s="40"/>
      <c r="E210" s="41"/>
      <c r="F210" s="41"/>
      <c r="G210" s="41"/>
      <c r="H210" s="41"/>
    </row>
    <row r="211" spans="4:8">
      <c r="D211" s="40"/>
      <c r="E211" s="41"/>
      <c r="F211" s="41"/>
      <c r="G211" s="41"/>
      <c r="H211" s="41"/>
    </row>
    <row r="212" spans="4:8">
      <c r="D212" s="40"/>
      <c r="E212" s="41"/>
      <c r="F212" s="41"/>
      <c r="G212" s="41"/>
      <c r="H212" s="41"/>
    </row>
    <row r="213" spans="4:8">
      <c r="D213" s="40"/>
      <c r="E213" s="41"/>
      <c r="F213" s="41"/>
      <c r="G213" s="41"/>
      <c r="H213" s="41"/>
    </row>
    <row r="214" spans="4:8">
      <c r="D214" s="40"/>
      <c r="E214" s="41"/>
      <c r="F214" s="41"/>
      <c r="G214" s="41"/>
      <c r="H214" s="41"/>
    </row>
    <row r="215" spans="4:8">
      <c r="D215" s="40"/>
      <c r="E215" s="41"/>
      <c r="F215" s="41"/>
      <c r="G215" s="41"/>
      <c r="H215" s="41"/>
    </row>
    <row r="216" spans="4:8">
      <c r="D216" s="40"/>
      <c r="E216" s="41"/>
      <c r="F216" s="41"/>
      <c r="G216" s="41"/>
      <c r="H216" s="41"/>
    </row>
    <row r="217" spans="4:8">
      <c r="D217" s="40"/>
      <c r="E217" s="41"/>
      <c r="F217" s="41"/>
      <c r="G217" s="41"/>
      <c r="H217" s="41"/>
    </row>
    <row r="218" spans="4:8">
      <c r="D218" s="40"/>
      <c r="E218" s="41"/>
      <c r="F218" s="41"/>
      <c r="G218" s="41"/>
      <c r="H218" s="41"/>
    </row>
    <row r="219" spans="4:8">
      <c r="D219" s="40"/>
      <c r="E219" s="41"/>
      <c r="F219" s="41"/>
      <c r="G219" s="41"/>
      <c r="H219" s="41"/>
    </row>
    <row r="220" spans="4:8">
      <c r="D220" s="40"/>
      <c r="E220" s="41"/>
      <c r="F220" s="41"/>
      <c r="G220" s="41"/>
      <c r="H220" s="41"/>
    </row>
    <row r="221" spans="4:8">
      <c r="D221" s="40"/>
      <c r="E221" s="41"/>
      <c r="F221" s="41"/>
      <c r="G221" s="41"/>
      <c r="H221" s="41"/>
    </row>
    <row r="222" spans="4:8">
      <c r="D222" s="40"/>
      <c r="E222" s="41"/>
      <c r="F222" s="41"/>
      <c r="G222" s="41"/>
      <c r="H222" s="41"/>
    </row>
    <row r="223" spans="4:8">
      <c r="D223" s="40"/>
      <c r="E223" s="41"/>
      <c r="F223" s="41"/>
      <c r="G223" s="41"/>
      <c r="H223" s="41"/>
    </row>
    <row r="224" spans="4:8">
      <c r="D224" s="40"/>
      <c r="E224" s="41"/>
      <c r="F224" s="41"/>
      <c r="G224" s="41"/>
      <c r="H224" s="41"/>
    </row>
    <row r="225" spans="4:8">
      <c r="D225" s="40"/>
      <c r="E225" s="41"/>
      <c r="F225" s="41"/>
      <c r="G225" s="41"/>
      <c r="H225" s="41"/>
    </row>
    <row r="226" spans="4:8">
      <c r="D226" s="40"/>
      <c r="E226" s="41"/>
      <c r="F226" s="41"/>
      <c r="G226" s="41"/>
      <c r="H226" s="41"/>
    </row>
    <row r="227" spans="4:8">
      <c r="D227" s="40"/>
      <c r="E227" s="41"/>
      <c r="F227" s="41"/>
      <c r="G227" s="41"/>
      <c r="H227" s="41"/>
    </row>
    <row r="228" spans="4:8">
      <c r="D228" s="40"/>
      <c r="E228" s="41"/>
      <c r="F228" s="41"/>
      <c r="G228" s="41"/>
      <c r="H228" s="41"/>
    </row>
    <row r="229" spans="4:8">
      <c r="D229" s="40"/>
      <c r="E229" s="41"/>
      <c r="F229" s="41"/>
      <c r="G229" s="41"/>
      <c r="H229" s="41"/>
    </row>
    <row r="230" spans="4:8">
      <c r="D230" s="40"/>
      <c r="E230" s="41"/>
      <c r="F230" s="41"/>
      <c r="G230" s="41"/>
      <c r="H230" s="41"/>
    </row>
    <row r="231" spans="4:8">
      <c r="D231" s="40"/>
      <c r="E231" s="41"/>
      <c r="F231" s="41"/>
      <c r="G231" s="41"/>
      <c r="H231" s="41"/>
    </row>
    <row r="232" spans="4:8">
      <c r="D232" s="40"/>
      <c r="E232" s="41"/>
      <c r="F232" s="41"/>
      <c r="G232" s="41"/>
      <c r="H232" s="41"/>
    </row>
    <row r="233" spans="4:8">
      <c r="D233" s="40"/>
      <c r="E233" s="41"/>
      <c r="F233" s="41"/>
      <c r="G233" s="41"/>
      <c r="H233" s="41"/>
    </row>
    <row r="234" spans="4:8">
      <c r="D234" s="40"/>
      <c r="E234" s="41"/>
      <c r="F234" s="41"/>
      <c r="G234" s="41"/>
      <c r="H234" s="41"/>
    </row>
    <row r="235" spans="4:8">
      <c r="D235" s="40"/>
      <c r="E235" s="41"/>
      <c r="F235" s="41"/>
      <c r="G235" s="41"/>
      <c r="H235" s="41"/>
    </row>
    <row r="236" spans="4:8">
      <c r="D236" s="40"/>
      <c r="E236" s="41"/>
      <c r="F236" s="41"/>
      <c r="G236" s="41"/>
      <c r="H236" s="41"/>
    </row>
    <row r="237" spans="4:8">
      <c r="D237" s="40"/>
      <c r="E237" s="41"/>
      <c r="F237" s="41"/>
      <c r="G237" s="41"/>
      <c r="H237" s="41"/>
    </row>
    <row r="238" spans="4:8">
      <c r="D238" s="40"/>
      <c r="E238" s="41"/>
      <c r="F238" s="41"/>
      <c r="G238" s="41"/>
      <c r="H238" s="41"/>
    </row>
    <row r="239" spans="4:8">
      <c r="D239" s="40"/>
      <c r="E239" s="41"/>
      <c r="F239" s="41"/>
      <c r="G239" s="41"/>
      <c r="H239" s="41"/>
    </row>
    <row r="240" spans="4:8">
      <c r="D240" s="40"/>
      <c r="E240" s="41"/>
      <c r="F240" s="41"/>
      <c r="G240" s="41"/>
      <c r="H240" s="41"/>
    </row>
    <row r="241" spans="4:8">
      <c r="D241" s="40"/>
      <c r="E241" s="41"/>
      <c r="F241" s="41"/>
      <c r="G241" s="41"/>
      <c r="H241" s="41"/>
    </row>
    <row r="242" spans="4:8">
      <c r="D242" s="40"/>
      <c r="E242" s="41"/>
      <c r="F242" s="41"/>
      <c r="G242" s="41"/>
      <c r="H242" s="41"/>
    </row>
    <row r="243" spans="4:8">
      <c r="D243" s="40"/>
      <c r="E243" s="41"/>
      <c r="F243" s="41"/>
      <c r="G243" s="41"/>
      <c r="H243" s="41"/>
    </row>
    <row r="244" spans="4:8">
      <c r="D244" s="40"/>
      <c r="E244" s="41"/>
      <c r="F244" s="41"/>
      <c r="G244" s="41"/>
      <c r="H244" s="41"/>
    </row>
    <row r="245" spans="4:8">
      <c r="D245" s="40"/>
      <c r="E245" s="41"/>
      <c r="F245" s="41"/>
      <c r="G245" s="41"/>
      <c r="H245" s="41"/>
    </row>
    <row r="246" spans="4:8">
      <c r="D246" s="40"/>
      <c r="E246" s="41"/>
      <c r="F246" s="41"/>
      <c r="G246" s="41"/>
      <c r="H246" s="41"/>
    </row>
    <row r="247" spans="4:8">
      <c r="D247" s="40"/>
      <c r="E247" s="41"/>
      <c r="F247" s="41"/>
      <c r="G247" s="41"/>
      <c r="H247" s="41"/>
    </row>
    <row r="248" spans="4:8">
      <c r="D248" s="40"/>
      <c r="E248" s="41"/>
      <c r="F248" s="41"/>
      <c r="G248" s="41"/>
      <c r="H248" s="41"/>
    </row>
    <row r="249" spans="4:8">
      <c r="D249" s="40"/>
      <c r="E249" s="41"/>
      <c r="F249" s="41"/>
      <c r="G249" s="41"/>
      <c r="H249" s="41"/>
    </row>
    <row r="250" spans="4:8">
      <c r="D250" s="40"/>
      <c r="E250" s="41"/>
      <c r="F250" s="41"/>
      <c r="G250" s="41"/>
      <c r="H250" s="41"/>
    </row>
    <row r="251" spans="4:8">
      <c r="D251" s="40"/>
      <c r="E251" s="41"/>
      <c r="F251" s="41"/>
      <c r="G251" s="41"/>
      <c r="H251" s="41"/>
    </row>
    <row r="252" spans="4:8">
      <c r="D252" s="40"/>
      <c r="E252" s="41"/>
      <c r="F252" s="41"/>
      <c r="G252" s="41"/>
      <c r="H252" s="41"/>
    </row>
    <row r="253" spans="4:8">
      <c r="D253" s="40"/>
      <c r="E253" s="41"/>
      <c r="F253" s="41"/>
      <c r="G253" s="41"/>
      <c r="H253" s="41"/>
    </row>
    <row r="254" spans="4:8">
      <c r="D254" s="40"/>
      <c r="E254" s="41"/>
      <c r="F254" s="41"/>
      <c r="G254" s="41"/>
      <c r="H254" s="41"/>
    </row>
    <row r="255" spans="4:8">
      <c r="D255" s="40"/>
      <c r="E255" s="41"/>
      <c r="F255" s="41"/>
      <c r="G255" s="41"/>
      <c r="H255" s="41"/>
    </row>
    <row r="256" spans="4:8">
      <c r="D256" s="40"/>
      <c r="E256" s="41"/>
      <c r="F256" s="41"/>
      <c r="G256" s="41"/>
      <c r="H256" s="41"/>
    </row>
    <row r="257" spans="4:8">
      <c r="D257" s="40"/>
      <c r="E257" s="41"/>
      <c r="F257" s="41"/>
      <c r="G257" s="41"/>
      <c r="H257" s="41"/>
    </row>
    <row r="258" spans="4:8">
      <c r="D258" s="40"/>
      <c r="E258" s="41"/>
      <c r="F258" s="41"/>
      <c r="G258" s="41"/>
      <c r="H258" s="41"/>
    </row>
    <row r="259" spans="4:8">
      <c r="D259" s="40"/>
      <c r="E259" s="41"/>
      <c r="F259" s="41"/>
      <c r="G259" s="41"/>
      <c r="H259" s="41"/>
    </row>
    <row r="260" spans="4:8">
      <c r="D260" s="40"/>
      <c r="E260" s="41"/>
      <c r="F260" s="41"/>
      <c r="G260" s="41"/>
      <c r="H260" s="41"/>
    </row>
    <row r="261" spans="4:8">
      <c r="D261" s="40"/>
      <c r="E261" s="41"/>
      <c r="F261" s="41"/>
      <c r="G261" s="41"/>
      <c r="H261" s="41"/>
    </row>
    <row r="262" spans="4:8">
      <c r="D262" s="40"/>
      <c r="E262" s="41"/>
      <c r="F262" s="41"/>
      <c r="G262" s="41"/>
      <c r="H262" s="41"/>
    </row>
    <row r="263" spans="4:8">
      <c r="D263" s="40"/>
      <c r="E263" s="41"/>
      <c r="F263" s="41"/>
      <c r="G263" s="41"/>
      <c r="H263" s="41"/>
    </row>
    <row r="264" spans="4:8">
      <c r="D264" s="40"/>
      <c r="E264" s="41"/>
      <c r="F264" s="41"/>
      <c r="G264" s="41"/>
      <c r="H264" s="41"/>
    </row>
    <row r="265" spans="4:8">
      <c r="D265" s="40"/>
      <c r="E265" s="41"/>
      <c r="F265" s="41"/>
      <c r="G265" s="41"/>
      <c r="H265" s="41"/>
    </row>
    <row r="266" spans="4:8">
      <c r="D266" s="40"/>
      <c r="E266" s="41"/>
      <c r="F266" s="41"/>
      <c r="G266" s="41"/>
      <c r="H266" s="41"/>
    </row>
    <row r="267" spans="4:8">
      <c r="D267" s="40"/>
      <c r="E267" s="41"/>
      <c r="F267" s="41"/>
      <c r="G267" s="41"/>
      <c r="H267" s="41"/>
    </row>
    <row r="268" spans="4:8">
      <c r="D268" s="40"/>
      <c r="E268" s="41"/>
      <c r="F268" s="41"/>
      <c r="G268" s="41"/>
      <c r="H268" s="41"/>
    </row>
    <row r="269" spans="4:8">
      <c r="D269" s="40"/>
      <c r="E269" s="41"/>
      <c r="F269" s="41"/>
      <c r="G269" s="41"/>
      <c r="H269" s="41"/>
    </row>
    <row r="270" spans="4:8">
      <c r="D270" s="40"/>
      <c r="E270" s="41"/>
      <c r="F270" s="41"/>
      <c r="G270" s="41"/>
      <c r="H270" s="41"/>
    </row>
    <row r="271" spans="4:8">
      <c r="D271" s="40"/>
      <c r="E271" s="41"/>
      <c r="F271" s="41"/>
      <c r="G271" s="41"/>
      <c r="H271" s="41"/>
    </row>
    <row r="272" spans="4:8">
      <c r="D272" s="40"/>
      <c r="E272" s="41"/>
      <c r="F272" s="41"/>
      <c r="G272" s="41"/>
      <c r="H272" s="41"/>
    </row>
    <row r="273" spans="4:8">
      <c r="D273" s="40"/>
      <c r="E273" s="41"/>
      <c r="F273" s="41"/>
      <c r="G273" s="41"/>
      <c r="H273" s="41"/>
    </row>
    <row r="274" spans="4:8">
      <c r="D274" s="40"/>
      <c r="E274" s="41"/>
      <c r="F274" s="41"/>
      <c r="G274" s="41"/>
      <c r="H274" s="41"/>
    </row>
    <row r="275" spans="4:8">
      <c r="D275" s="40"/>
      <c r="E275" s="41"/>
      <c r="F275" s="41"/>
      <c r="G275" s="41"/>
      <c r="H275" s="41"/>
    </row>
    <row r="276" spans="4:8">
      <c r="D276" s="40"/>
      <c r="E276" s="41"/>
      <c r="F276" s="41"/>
      <c r="G276" s="41"/>
      <c r="H276" s="41"/>
    </row>
    <row r="277" spans="4:8">
      <c r="D277" s="40"/>
      <c r="E277" s="41"/>
      <c r="F277" s="41"/>
      <c r="G277" s="41"/>
      <c r="H277" s="41"/>
    </row>
    <row r="278" spans="4:8">
      <c r="D278" s="40"/>
      <c r="E278" s="41"/>
      <c r="F278" s="41"/>
      <c r="G278" s="41"/>
      <c r="H278" s="41"/>
    </row>
    <row r="279" spans="4:8">
      <c r="D279" s="40"/>
      <c r="E279" s="41"/>
      <c r="F279" s="41"/>
      <c r="G279" s="41"/>
      <c r="H279" s="41"/>
    </row>
    <row r="280" spans="4:8">
      <c r="D280" s="40"/>
      <c r="E280" s="41"/>
      <c r="F280" s="41"/>
      <c r="G280" s="41"/>
      <c r="H280" s="41"/>
    </row>
    <row r="281" spans="4:8">
      <c r="D281" s="40"/>
      <c r="E281" s="41"/>
      <c r="F281" s="41"/>
      <c r="G281" s="41"/>
      <c r="H281" s="41"/>
    </row>
    <row r="282" spans="4:8">
      <c r="D282" s="40"/>
      <c r="E282" s="41"/>
      <c r="F282" s="41"/>
      <c r="G282" s="41"/>
      <c r="H282" s="41"/>
    </row>
    <row r="283" spans="4:8">
      <c r="D283" s="40"/>
      <c r="E283" s="41"/>
      <c r="F283" s="41"/>
      <c r="G283" s="41"/>
      <c r="H283" s="41"/>
    </row>
    <row r="284" spans="4:8">
      <c r="D284" s="40"/>
      <c r="E284" s="41"/>
      <c r="F284" s="41"/>
      <c r="G284" s="41"/>
      <c r="H284" s="41"/>
    </row>
    <row r="285" spans="4:8">
      <c r="D285" s="40"/>
      <c r="E285" s="41"/>
      <c r="F285" s="41"/>
      <c r="G285" s="41"/>
      <c r="H285" s="41"/>
    </row>
    <row r="286" spans="4:8">
      <c r="D286" s="40"/>
      <c r="E286" s="41"/>
      <c r="F286" s="41"/>
      <c r="G286" s="41"/>
      <c r="H286" s="41"/>
    </row>
    <row r="287" spans="4:8">
      <c r="D287" s="40"/>
      <c r="E287" s="41"/>
      <c r="F287" s="41"/>
      <c r="G287" s="41"/>
      <c r="H287" s="41"/>
    </row>
    <row r="288" spans="4:8">
      <c r="D288" s="40"/>
      <c r="E288" s="41"/>
      <c r="F288" s="41"/>
      <c r="G288" s="41"/>
      <c r="H288" s="41"/>
    </row>
    <row r="289" spans="4:8">
      <c r="D289" s="40"/>
      <c r="E289" s="41"/>
      <c r="F289" s="41"/>
      <c r="G289" s="41"/>
      <c r="H289" s="41"/>
    </row>
    <row r="290" spans="4:8">
      <c r="D290" s="40"/>
      <c r="E290" s="41"/>
      <c r="F290" s="41"/>
      <c r="G290" s="41"/>
      <c r="H290" s="41"/>
    </row>
    <row r="291" spans="4:8">
      <c r="D291" s="40"/>
      <c r="E291" s="41"/>
      <c r="F291" s="41"/>
      <c r="G291" s="41"/>
      <c r="H291" s="41"/>
    </row>
    <row r="292" spans="4:8">
      <c r="D292" s="40"/>
      <c r="E292" s="41"/>
      <c r="F292" s="41"/>
      <c r="G292" s="41"/>
      <c r="H292" s="41"/>
    </row>
    <row r="293" spans="4:8">
      <c r="D293" s="40"/>
      <c r="E293" s="41"/>
      <c r="F293" s="41"/>
      <c r="G293" s="41"/>
      <c r="H293" s="41"/>
    </row>
    <row r="294" spans="4:8">
      <c r="D294" s="40"/>
      <c r="E294" s="41"/>
      <c r="F294" s="41"/>
      <c r="G294" s="41"/>
      <c r="H294" s="41"/>
    </row>
    <row r="295" spans="4:8">
      <c r="D295" s="40"/>
      <c r="E295" s="41"/>
      <c r="F295" s="41"/>
      <c r="G295" s="41"/>
      <c r="H295" s="41"/>
    </row>
    <row r="296" spans="4:8">
      <c r="D296" s="40"/>
      <c r="E296" s="41"/>
      <c r="F296" s="41"/>
      <c r="G296" s="41"/>
      <c r="H296" s="41"/>
    </row>
    <row r="297" spans="4:8">
      <c r="D297" s="40"/>
      <c r="E297" s="41"/>
      <c r="F297" s="41"/>
      <c r="G297" s="41"/>
      <c r="H297" s="41"/>
    </row>
    <row r="298" spans="4:8">
      <c r="D298" s="40"/>
      <c r="E298" s="41"/>
      <c r="F298" s="41"/>
      <c r="G298" s="41"/>
      <c r="H298" s="41"/>
    </row>
    <row r="299" spans="4:8">
      <c r="D299" s="40"/>
      <c r="E299" s="41"/>
      <c r="F299" s="41"/>
      <c r="G299" s="41"/>
      <c r="H299" s="41"/>
    </row>
    <row r="300" spans="4:8">
      <c r="D300" s="40"/>
      <c r="E300" s="41"/>
      <c r="F300" s="41"/>
      <c r="G300" s="41"/>
      <c r="H300" s="41"/>
    </row>
    <row r="301" spans="4:8">
      <c r="D301" s="40"/>
      <c r="E301" s="41"/>
      <c r="F301" s="41"/>
      <c r="G301" s="41"/>
      <c r="H301" s="41"/>
    </row>
    <row r="302" spans="4:8">
      <c r="D302" s="40"/>
      <c r="E302" s="41"/>
      <c r="F302" s="41"/>
      <c r="G302" s="41"/>
      <c r="H302" s="41"/>
    </row>
    <row r="303" spans="4:8">
      <c r="D303" s="40"/>
      <c r="E303" s="41"/>
      <c r="F303" s="41"/>
      <c r="G303" s="41"/>
      <c r="H303" s="41"/>
    </row>
    <row r="304" spans="4:8">
      <c r="D304" s="40"/>
      <c r="E304" s="41"/>
      <c r="F304" s="41"/>
      <c r="G304" s="41"/>
      <c r="H304" s="41"/>
    </row>
    <row r="305" spans="4:8">
      <c r="D305" s="40"/>
      <c r="E305" s="41"/>
      <c r="F305" s="41"/>
      <c r="G305" s="41"/>
      <c r="H305" s="41"/>
    </row>
    <row r="306" spans="4:8">
      <c r="D306" s="40"/>
      <c r="E306" s="41"/>
      <c r="F306" s="41"/>
      <c r="G306" s="41"/>
      <c r="H306" s="41"/>
    </row>
    <row r="307" spans="4:8">
      <c r="D307" s="40"/>
      <c r="E307" s="41"/>
      <c r="F307" s="41"/>
      <c r="G307" s="41"/>
      <c r="H307" s="41"/>
    </row>
    <row r="308" spans="4:8">
      <c r="D308" s="40"/>
      <c r="E308" s="41"/>
      <c r="F308" s="41"/>
      <c r="G308" s="41"/>
      <c r="H308" s="41"/>
    </row>
    <row r="309" spans="4:8">
      <c r="D309" s="40"/>
      <c r="E309" s="41"/>
      <c r="F309" s="41"/>
      <c r="G309" s="41"/>
      <c r="H309" s="41"/>
    </row>
    <row r="310" spans="4:8">
      <c r="D310" s="40"/>
      <c r="E310" s="41"/>
      <c r="F310" s="41"/>
      <c r="G310" s="41"/>
      <c r="H310" s="41"/>
    </row>
    <row r="311" spans="4:8">
      <c r="D311" s="40"/>
      <c r="E311" s="41"/>
      <c r="F311" s="41"/>
      <c r="G311" s="41"/>
      <c r="H311" s="41"/>
    </row>
    <row r="312" spans="4:8">
      <c r="D312" s="40"/>
      <c r="E312" s="41"/>
      <c r="F312" s="41"/>
      <c r="G312" s="41"/>
      <c r="H312" s="41"/>
    </row>
    <row r="313" spans="4:8">
      <c r="D313" s="40"/>
      <c r="E313" s="41"/>
      <c r="F313" s="41"/>
      <c r="G313" s="41"/>
      <c r="H313" s="41"/>
    </row>
    <row r="314" spans="4:8">
      <c r="D314" s="40"/>
      <c r="E314" s="41"/>
      <c r="F314" s="41"/>
      <c r="G314" s="41"/>
      <c r="H314" s="41"/>
    </row>
    <row r="315" spans="4:8">
      <c r="D315" s="40"/>
      <c r="E315" s="41"/>
      <c r="F315" s="41"/>
      <c r="G315" s="41"/>
      <c r="H315" s="41"/>
    </row>
    <row r="316" spans="4:8">
      <c r="D316" s="40"/>
      <c r="E316" s="41"/>
      <c r="F316" s="41"/>
      <c r="G316" s="41"/>
      <c r="H316" s="41"/>
    </row>
    <row r="317" spans="4:8">
      <c r="D317" s="40"/>
      <c r="E317" s="41"/>
      <c r="F317" s="41"/>
      <c r="G317" s="41"/>
      <c r="H317" s="41"/>
    </row>
    <row r="318" spans="4:8">
      <c r="D318" s="40"/>
      <c r="E318" s="41"/>
      <c r="F318" s="41"/>
      <c r="G318" s="41"/>
      <c r="H318" s="41"/>
    </row>
    <row r="319" spans="4:8">
      <c r="D319" s="40"/>
      <c r="E319" s="41"/>
      <c r="F319" s="41"/>
      <c r="G319" s="41"/>
      <c r="H319" s="41"/>
    </row>
    <row r="320" spans="4:8">
      <c r="D320" s="40"/>
      <c r="E320" s="41"/>
      <c r="F320" s="41"/>
      <c r="G320" s="41"/>
      <c r="H320" s="41"/>
    </row>
    <row r="321" spans="4:8">
      <c r="D321" s="40"/>
      <c r="E321" s="41"/>
      <c r="F321" s="41"/>
      <c r="G321" s="41"/>
      <c r="H321" s="41"/>
    </row>
    <row r="322" spans="4:8">
      <c r="D322" s="40"/>
      <c r="E322" s="41"/>
      <c r="F322" s="41"/>
      <c r="G322" s="41"/>
      <c r="H322" s="41"/>
    </row>
    <row r="323" spans="4:8">
      <c r="D323" s="40"/>
      <c r="E323" s="41"/>
      <c r="F323" s="41"/>
      <c r="G323" s="41"/>
      <c r="H323" s="41"/>
    </row>
    <row r="324" spans="4:8">
      <c r="D324" s="40"/>
      <c r="E324" s="41"/>
      <c r="F324" s="41"/>
      <c r="G324" s="41"/>
      <c r="H324" s="41"/>
    </row>
    <row r="325" spans="4:8">
      <c r="D325" s="40"/>
      <c r="E325" s="41"/>
      <c r="F325" s="41"/>
      <c r="G325" s="41"/>
      <c r="H325" s="41"/>
    </row>
    <row r="326" spans="4:8">
      <c r="D326" s="40"/>
      <c r="E326" s="41"/>
      <c r="F326" s="41"/>
      <c r="G326" s="41"/>
      <c r="H326" s="41"/>
    </row>
    <row r="327" spans="4:8">
      <c r="D327" s="40"/>
      <c r="E327" s="41"/>
      <c r="F327" s="41"/>
      <c r="G327" s="41"/>
      <c r="H327" s="41"/>
    </row>
    <row r="328" spans="4:8">
      <c r="D328" s="40"/>
      <c r="E328" s="41"/>
      <c r="F328" s="41"/>
      <c r="G328" s="41"/>
      <c r="H328" s="41"/>
    </row>
    <row r="329" spans="4:8">
      <c r="D329" s="40"/>
      <c r="E329" s="41"/>
      <c r="F329" s="41"/>
      <c r="G329" s="41"/>
      <c r="H329" s="41"/>
    </row>
    <row r="330" spans="4:8">
      <c r="D330" s="40"/>
      <c r="E330" s="41"/>
      <c r="F330" s="41"/>
      <c r="G330" s="41"/>
      <c r="H330" s="41"/>
    </row>
    <row r="331" spans="4:8">
      <c r="D331" s="40"/>
      <c r="E331" s="41"/>
      <c r="F331" s="41"/>
      <c r="G331" s="41"/>
      <c r="H331" s="41"/>
    </row>
    <row r="332" spans="4:8">
      <c r="D332" s="40"/>
      <c r="E332" s="41"/>
      <c r="F332" s="41"/>
      <c r="G332" s="41"/>
      <c r="H332" s="41"/>
    </row>
    <row r="333" spans="4:8">
      <c r="D333" s="40"/>
      <c r="E333" s="41"/>
      <c r="F333" s="41"/>
      <c r="G333" s="41"/>
      <c r="H333" s="41"/>
    </row>
    <row r="334" spans="4:8">
      <c r="D334" s="40"/>
      <c r="E334" s="41"/>
      <c r="F334" s="41"/>
      <c r="G334" s="41"/>
      <c r="H334" s="41"/>
    </row>
    <row r="335" spans="4:8">
      <c r="D335" s="40"/>
      <c r="E335" s="41"/>
      <c r="F335" s="41"/>
      <c r="G335" s="41"/>
      <c r="H335" s="41"/>
    </row>
    <row r="336" spans="4:8">
      <c r="D336" s="40"/>
      <c r="E336" s="41"/>
      <c r="F336" s="41"/>
      <c r="G336" s="41"/>
      <c r="H336" s="41"/>
    </row>
    <row r="337" spans="4:8">
      <c r="D337" s="40"/>
      <c r="E337" s="41"/>
      <c r="F337" s="41"/>
      <c r="G337" s="41"/>
      <c r="H337" s="41"/>
    </row>
    <row r="338" spans="4:8">
      <c r="D338" s="40"/>
      <c r="E338" s="41"/>
      <c r="F338" s="41"/>
      <c r="G338" s="41"/>
      <c r="H338" s="41"/>
    </row>
    <row r="339" spans="4:8">
      <c r="D339" s="40"/>
      <c r="E339" s="41"/>
      <c r="F339" s="41"/>
      <c r="G339" s="41"/>
      <c r="H339" s="41"/>
    </row>
    <row r="340" spans="4:8">
      <c r="D340" s="40"/>
      <c r="E340" s="41"/>
      <c r="F340" s="41"/>
      <c r="G340" s="41"/>
      <c r="H340" s="41"/>
    </row>
    <row r="341" spans="4:8">
      <c r="D341" s="40"/>
      <c r="E341" s="41"/>
      <c r="F341" s="41"/>
      <c r="G341" s="41"/>
      <c r="H341" s="41"/>
    </row>
    <row r="342" spans="4:8">
      <c r="D342" s="40"/>
      <c r="E342" s="41"/>
      <c r="F342" s="41"/>
      <c r="G342" s="41"/>
      <c r="H342" s="41"/>
    </row>
    <row r="343" spans="4:8">
      <c r="D343" s="40"/>
      <c r="E343" s="41"/>
      <c r="F343" s="41"/>
      <c r="G343" s="41"/>
      <c r="H343" s="41"/>
    </row>
    <row r="344" spans="4:8">
      <c r="D344" s="40"/>
      <c r="E344" s="41"/>
      <c r="F344" s="41"/>
      <c r="G344" s="41"/>
      <c r="H344" s="41"/>
    </row>
    <row r="345" spans="4:8">
      <c r="D345" s="40"/>
      <c r="E345" s="41"/>
      <c r="F345" s="41"/>
      <c r="G345" s="41"/>
      <c r="H345" s="41"/>
    </row>
    <row r="346" spans="4:8">
      <c r="D346" s="40"/>
      <c r="E346" s="41"/>
      <c r="F346" s="41"/>
      <c r="G346" s="41"/>
      <c r="H346" s="41"/>
    </row>
    <row r="347" spans="4:8">
      <c r="D347" s="40"/>
      <c r="E347" s="41"/>
      <c r="F347" s="41"/>
      <c r="G347" s="41"/>
      <c r="H347" s="41"/>
    </row>
    <row r="348" spans="4:8">
      <c r="D348" s="40"/>
      <c r="E348" s="41"/>
      <c r="F348" s="41"/>
      <c r="G348" s="41"/>
      <c r="H348" s="41"/>
    </row>
    <row r="349" spans="4:8">
      <c r="D349" s="40"/>
      <c r="E349" s="41"/>
      <c r="F349" s="41"/>
      <c r="G349" s="41"/>
      <c r="H349" s="41"/>
    </row>
    <row r="350" spans="4:8">
      <c r="D350" s="40"/>
      <c r="E350" s="41"/>
      <c r="F350" s="41"/>
      <c r="G350" s="41"/>
      <c r="H350" s="41"/>
    </row>
    <row r="351" spans="4:8">
      <c r="D351" s="40"/>
      <c r="E351" s="41"/>
      <c r="F351" s="41"/>
      <c r="G351" s="41"/>
      <c r="H351" s="41"/>
    </row>
    <row r="352" spans="4:8">
      <c r="D352" s="40"/>
      <c r="E352" s="41"/>
      <c r="F352" s="41"/>
      <c r="G352" s="41"/>
      <c r="H352" s="41"/>
    </row>
    <row r="353" spans="4:8">
      <c r="D353" s="40"/>
      <c r="E353" s="41"/>
      <c r="F353" s="41"/>
      <c r="G353" s="41"/>
      <c r="H353" s="41"/>
    </row>
    <row r="354" spans="4:8">
      <c r="D354" s="40"/>
      <c r="E354" s="41"/>
      <c r="F354" s="41"/>
      <c r="G354" s="41"/>
      <c r="H354" s="41"/>
    </row>
    <row r="355" spans="4:8">
      <c r="D355" s="40"/>
      <c r="E355" s="41"/>
      <c r="F355" s="41"/>
      <c r="G355" s="41"/>
      <c r="H355" s="41"/>
    </row>
    <row r="356" spans="4:8">
      <c r="D356" s="40"/>
      <c r="E356" s="41"/>
      <c r="F356" s="41"/>
      <c r="G356" s="41"/>
      <c r="H356" s="41"/>
    </row>
    <row r="357" spans="4:8">
      <c r="D357" s="40"/>
      <c r="E357" s="41"/>
      <c r="F357" s="41"/>
      <c r="G357" s="41"/>
      <c r="H357" s="41"/>
    </row>
    <row r="358" spans="4:8">
      <c r="D358" s="40"/>
      <c r="E358" s="41"/>
      <c r="F358" s="41"/>
      <c r="G358" s="41"/>
      <c r="H358" s="41"/>
    </row>
    <row r="359" spans="4:8">
      <c r="D359" s="40"/>
      <c r="E359" s="41"/>
      <c r="F359" s="41"/>
      <c r="G359" s="41"/>
      <c r="H359" s="41"/>
    </row>
    <row r="360" spans="4:8">
      <c r="D360" s="40"/>
      <c r="E360" s="41"/>
      <c r="F360" s="41"/>
      <c r="G360" s="41"/>
      <c r="H360" s="41"/>
    </row>
    <row r="361" spans="4:8">
      <c r="D361" s="40"/>
      <c r="E361" s="41"/>
      <c r="F361" s="41"/>
      <c r="G361" s="41"/>
      <c r="H361" s="41"/>
    </row>
    <row r="362" spans="4:8">
      <c r="D362" s="40"/>
      <c r="E362" s="41"/>
      <c r="F362" s="41"/>
      <c r="G362" s="41"/>
      <c r="H362" s="41"/>
    </row>
    <row r="363" spans="4:8">
      <c r="D363" s="40"/>
      <c r="E363" s="41"/>
      <c r="F363" s="41"/>
      <c r="G363" s="41"/>
      <c r="H363" s="41"/>
    </row>
    <row r="364" spans="4:8">
      <c r="D364" s="40"/>
      <c r="E364" s="41"/>
      <c r="F364" s="41"/>
      <c r="G364" s="41"/>
      <c r="H364" s="41"/>
    </row>
    <row r="365" spans="4:8">
      <c r="D365" s="40"/>
      <c r="E365" s="41"/>
      <c r="F365" s="41"/>
      <c r="G365" s="41"/>
      <c r="H365" s="41"/>
    </row>
    <row r="366" spans="4:8">
      <c r="D366" s="40"/>
      <c r="E366" s="41"/>
      <c r="F366" s="41"/>
      <c r="G366" s="41"/>
      <c r="H366" s="41"/>
    </row>
    <row r="367" spans="4:8">
      <c r="D367" s="40"/>
      <c r="E367" s="41"/>
      <c r="F367" s="41"/>
      <c r="G367" s="41"/>
      <c r="H367" s="41"/>
    </row>
    <row r="368" spans="4:8">
      <c r="D368" s="40"/>
      <c r="E368" s="41"/>
      <c r="F368" s="41"/>
      <c r="G368" s="41"/>
      <c r="H368" s="41"/>
    </row>
    <row r="369" spans="4:8">
      <c r="D369" s="40"/>
      <c r="E369" s="41"/>
      <c r="F369" s="41"/>
      <c r="G369" s="41"/>
      <c r="H369" s="41"/>
    </row>
    <row r="370" spans="4:8">
      <c r="D370" s="40"/>
      <c r="E370" s="41"/>
      <c r="F370" s="41"/>
      <c r="G370" s="41"/>
      <c r="H370" s="41"/>
    </row>
    <row r="371" spans="4:8">
      <c r="D371" s="40"/>
      <c r="E371" s="41"/>
      <c r="F371" s="41"/>
      <c r="G371" s="41"/>
      <c r="H371" s="41"/>
    </row>
    <row r="372" spans="4:8">
      <c r="D372" s="40"/>
      <c r="E372" s="41"/>
      <c r="F372" s="41"/>
      <c r="G372" s="41"/>
      <c r="H372" s="41"/>
    </row>
    <row r="373" spans="4:8">
      <c r="D373" s="40"/>
      <c r="E373" s="41"/>
      <c r="F373" s="41"/>
      <c r="G373" s="41"/>
      <c r="H373" s="41"/>
    </row>
    <row r="374" spans="4:8">
      <c r="D374" s="40"/>
      <c r="E374" s="41"/>
      <c r="F374" s="41"/>
      <c r="G374" s="41"/>
      <c r="H374" s="41"/>
    </row>
    <row r="375" spans="4:8">
      <c r="D375" s="40"/>
      <c r="E375" s="41"/>
      <c r="F375" s="41"/>
      <c r="G375" s="41"/>
      <c r="H375" s="41"/>
    </row>
    <row r="376" spans="4:8">
      <c r="D376" s="40"/>
      <c r="E376" s="41"/>
      <c r="F376" s="41"/>
      <c r="G376" s="41"/>
      <c r="H376" s="41"/>
    </row>
    <row r="377" spans="4:8">
      <c r="D377" s="40"/>
      <c r="E377" s="41"/>
      <c r="F377" s="41"/>
      <c r="G377" s="41"/>
      <c r="H377" s="41"/>
    </row>
    <row r="378" spans="4:8">
      <c r="D378" s="40"/>
      <c r="E378" s="41"/>
      <c r="F378" s="41"/>
      <c r="G378" s="41"/>
      <c r="H378" s="41"/>
    </row>
    <row r="379" spans="4:8">
      <c r="D379" s="40"/>
      <c r="E379" s="41"/>
      <c r="F379" s="41"/>
      <c r="G379" s="41"/>
      <c r="H379" s="41"/>
    </row>
    <row r="380" spans="4:8">
      <c r="D380" s="40"/>
      <c r="E380" s="41"/>
      <c r="F380" s="41"/>
      <c r="G380" s="41"/>
      <c r="H380" s="41"/>
    </row>
    <row r="381" spans="4:8">
      <c r="D381" s="40"/>
      <c r="E381" s="41"/>
      <c r="F381" s="41"/>
      <c r="G381" s="41"/>
      <c r="H381" s="41"/>
    </row>
    <row r="382" spans="4:8">
      <c r="D382" s="40"/>
      <c r="E382" s="41"/>
      <c r="F382" s="41"/>
      <c r="G382" s="41"/>
      <c r="H382" s="41"/>
    </row>
    <row r="383" spans="4:8">
      <c r="D383" s="40"/>
      <c r="E383" s="41"/>
      <c r="F383" s="41"/>
      <c r="G383" s="41"/>
      <c r="H383" s="41"/>
    </row>
    <row r="384" spans="4:8">
      <c r="D384" s="40"/>
      <c r="E384" s="41"/>
      <c r="F384" s="41"/>
      <c r="G384" s="41"/>
      <c r="H384" s="41"/>
    </row>
    <row r="385" spans="4:8">
      <c r="D385" s="40"/>
      <c r="E385" s="41"/>
      <c r="F385" s="41"/>
      <c r="G385" s="41"/>
      <c r="H385" s="41"/>
    </row>
    <row r="386" spans="4:8">
      <c r="D386" s="40"/>
      <c r="E386" s="41"/>
      <c r="F386" s="41"/>
      <c r="G386" s="41"/>
      <c r="H386" s="41"/>
    </row>
    <row r="387" spans="4:8">
      <c r="D387" s="40"/>
      <c r="E387" s="41"/>
      <c r="F387" s="41"/>
      <c r="G387" s="41"/>
      <c r="H387" s="41"/>
    </row>
    <row r="388" spans="4:8">
      <c r="D388" s="40"/>
      <c r="E388" s="41"/>
      <c r="F388" s="41"/>
      <c r="G388" s="41"/>
      <c r="H388" s="41"/>
    </row>
    <row r="389" spans="4:8">
      <c r="D389" s="40"/>
      <c r="E389" s="41"/>
      <c r="F389" s="41"/>
      <c r="G389" s="41"/>
      <c r="H389" s="41"/>
    </row>
    <row r="390" spans="4:8">
      <c r="D390" s="40"/>
      <c r="E390" s="41"/>
      <c r="F390" s="41"/>
      <c r="G390" s="41"/>
      <c r="H390" s="41"/>
    </row>
    <row r="391" spans="4:8">
      <c r="D391" s="40"/>
      <c r="E391" s="41"/>
      <c r="F391" s="41"/>
      <c r="G391" s="41"/>
      <c r="H391" s="41"/>
    </row>
    <row r="392" spans="4:8">
      <c r="D392" s="40"/>
      <c r="E392" s="41"/>
      <c r="F392" s="41"/>
      <c r="G392" s="41"/>
      <c r="H392" s="41"/>
    </row>
    <row r="393" spans="4:8">
      <c r="D393" s="40"/>
      <c r="E393" s="41"/>
      <c r="F393" s="41"/>
      <c r="G393" s="41"/>
      <c r="H393" s="41"/>
    </row>
    <row r="394" spans="4:8">
      <c r="D394" s="40"/>
      <c r="E394" s="41"/>
      <c r="F394" s="41"/>
      <c r="G394" s="41"/>
      <c r="H394" s="41"/>
    </row>
    <row r="395" spans="4:8">
      <c r="D395" s="40"/>
      <c r="E395" s="41"/>
      <c r="F395" s="41"/>
      <c r="G395" s="41"/>
      <c r="H395" s="41"/>
    </row>
    <row r="396" spans="4:8">
      <c r="D396" s="40"/>
      <c r="E396" s="41"/>
      <c r="F396" s="41"/>
      <c r="G396" s="41"/>
      <c r="H396" s="41"/>
    </row>
    <row r="397" spans="4:8">
      <c r="D397" s="40"/>
      <c r="E397" s="41"/>
      <c r="F397" s="41"/>
      <c r="G397" s="41"/>
      <c r="H397" s="41"/>
    </row>
    <row r="398" spans="4:8">
      <c r="D398" s="40"/>
      <c r="E398" s="41"/>
      <c r="F398" s="41"/>
      <c r="G398" s="41"/>
      <c r="H398" s="41"/>
    </row>
    <row r="399" spans="4:8">
      <c r="D399" s="40"/>
      <c r="E399" s="41"/>
      <c r="F399" s="41"/>
      <c r="G399" s="41"/>
      <c r="H399" s="41"/>
    </row>
    <row r="400" spans="4:8">
      <c r="D400" s="40"/>
      <c r="E400" s="41"/>
      <c r="F400" s="41"/>
      <c r="G400" s="41"/>
      <c r="H400" s="41"/>
    </row>
    <row r="401" spans="4:8">
      <c r="D401" s="40"/>
      <c r="E401" s="41"/>
      <c r="F401" s="41"/>
      <c r="G401" s="41"/>
      <c r="H401" s="41"/>
    </row>
    <row r="402" spans="4:8">
      <c r="D402" s="40"/>
      <c r="E402" s="41"/>
      <c r="F402" s="41"/>
      <c r="G402" s="41"/>
      <c r="H402" s="41"/>
    </row>
    <row r="403" spans="4:8">
      <c r="D403" s="40"/>
      <c r="E403" s="41"/>
      <c r="F403" s="41"/>
      <c r="G403" s="41"/>
      <c r="H403" s="41"/>
    </row>
    <row r="404" spans="4:8">
      <c r="D404" s="40"/>
      <c r="E404" s="41"/>
      <c r="F404" s="41"/>
      <c r="G404" s="41"/>
      <c r="H404" s="41"/>
    </row>
    <row r="405" spans="4:8">
      <c r="D405" s="40"/>
      <c r="E405" s="41"/>
      <c r="F405" s="41"/>
      <c r="G405" s="41"/>
      <c r="H405" s="41"/>
    </row>
    <row r="406" spans="4:8">
      <c r="D406" s="40"/>
      <c r="E406" s="41"/>
      <c r="F406" s="41"/>
      <c r="G406" s="41"/>
      <c r="H406" s="41"/>
    </row>
    <row r="407" spans="4:8">
      <c r="D407" s="40"/>
      <c r="E407" s="41"/>
      <c r="F407" s="41"/>
      <c r="G407" s="41"/>
      <c r="H407" s="41"/>
    </row>
    <row r="408" spans="4:8">
      <c r="D408" s="40"/>
      <c r="E408" s="41"/>
      <c r="F408" s="41"/>
      <c r="G408" s="41"/>
      <c r="H408" s="41"/>
    </row>
    <row r="409" spans="4:8">
      <c r="D409" s="40"/>
      <c r="E409" s="41"/>
      <c r="F409" s="41"/>
      <c r="G409" s="41"/>
      <c r="H409" s="41"/>
    </row>
    <row r="410" spans="4:8">
      <c r="D410" s="40"/>
      <c r="E410" s="41"/>
      <c r="F410" s="41"/>
      <c r="G410" s="41"/>
      <c r="H410" s="41"/>
    </row>
    <row r="411" spans="4:8">
      <c r="D411" s="40"/>
      <c r="E411" s="41"/>
      <c r="F411" s="41"/>
      <c r="G411" s="41"/>
      <c r="H411" s="41"/>
    </row>
    <row r="412" spans="4:8">
      <c r="D412" s="40"/>
      <c r="E412" s="41"/>
      <c r="F412" s="41"/>
      <c r="G412" s="41"/>
      <c r="H412" s="41"/>
    </row>
    <row r="413" spans="4:8">
      <c r="D413" s="40"/>
      <c r="E413" s="41"/>
      <c r="F413" s="41"/>
      <c r="G413" s="41"/>
      <c r="H413" s="41"/>
    </row>
    <row r="414" spans="4:8">
      <c r="D414" s="40"/>
      <c r="E414" s="41"/>
      <c r="F414" s="41"/>
      <c r="G414" s="41"/>
      <c r="H414" s="41"/>
    </row>
    <row r="415" spans="4:8">
      <c r="D415" s="40"/>
      <c r="E415" s="41"/>
      <c r="F415" s="41"/>
      <c r="G415" s="41"/>
      <c r="H415" s="41"/>
    </row>
    <row r="416" spans="4:8">
      <c r="D416" s="40"/>
      <c r="E416" s="41"/>
      <c r="F416" s="41"/>
      <c r="G416" s="41"/>
      <c r="H416" s="41"/>
    </row>
    <row r="417" spans="4:8">
      <c r="D417" s="40"/>
      <c r="E417" s="41"/>
      <c r="F417" s="41"/>
      <c r="G417" s="41"/>
      <c r="H417" s="41"/>
    </row>
    <row r="418" spans="4:8">
      <c r="D418" s="40"/>
      <c r="E418" s="41"/>
      <c r="F418" s="41"/>
      <c r="G418" s="41"/>
      <c r="H418" s="41"/>
    </row>
    <row r="419" spans="4:8">
      <c r="D419" s="40"/>
      <c r="E419" s="41"/>
      <c r="F419" s="41"/>
      <c r="G419" s="41"/>
      <c r="H419" s="41"/>
    </row>
    <row r="420" spans="4:8">
      <c r="D420" s="40"/>
      <c r="E420" s="41"/>
      <c r="F420" s="41"/>
      <c r="G420" s="41"/>
      <c r="H420" s="41"/>
    </row>
    <row r="421" spans="4:8">
      <c r="D421" s="40"/>
      <c r="E421" s="41"/>
      <c r="F421" s="41"/>
      <c r="G421" s="41"/>
      <c r="H421" s="41"/>
    </row>
    <row r="422" spans="4:8">
      <c r="D422" s="40"/>
      <c r="E422" s="41"/>
      <c r="F422" s="41"/>
      <c r="G422" s="41"/>
      <c r="H422" s="41"/>
    </row>
    <row r="423" spans="4:8">
      <c r="D423" s="40"/>
      <c r="E423" s="41"/>
      <c r="F423" s="41"/>
      <c r="G423" s="41"/>
      <c r="H423" s="41"/>
    </row>
    <row r="424" spans="4:8">
      <c r="D424" s="40"/>
      <c r="E424" s="41"/>
      <c r="F424" s="41"/>
      <c r="G424" s="41"/>
      <c r="H424" s="41"/>
    </row>
    <row r="425" spans="4:8">
      <c r="D425" s="40"/>
      <c r="E425" s="41"/>
      <c r="F425" s="41"/>
      <c r="G425" s="41"/>
      <c r="H425" s="41"/>
    </row>
    <row r="426" spans="4:8">
      <c r="D426" s="40"/>
      <c r="E426" s="41"/>
      <c r="F426" s="41"/>
      <c r="G426" s="41"/>
      <c r="H426" s="41"/>
    </row>
    <row r="427" spans="4:8">
      <c r="D427" s="40"/>
      <c r="E427" s="41"/>
      <c r="F427" s="41"/>
      <c r="G427" s="41"/>
      <c r="H427" s="41"/>
    </row>
    <row r="428" spans="4:8">
      <c r="D428" s="40"/>
      <c r="E428" s="41"/>
      <c r="F428" s="41"/>
      <c r="G428" s="41"/>
      <c r="H428" s="41"/>
    </row>
    <row r="429" spans="4:8">
      <c r="D429" s="40"/>
      <c r="E429" s="41"/>
      <c r="F429" s="41"/>
      <c r="G429" s="41"/>
      <c r="H429" s="41"/>
    </row>
    <row r="430" spans="4:8">
      <c r="D430" s="40"/>
      <c r="E430" s="41"/>
      <c r="F430" s="41"/>
      <c r="G430" s="41"/>
      <c r="H430" s="41"/>
    </row>
    <row r="431" spans="4:8">
      <c r="D431" s="40"/>
      <c r="E431" s="41"/>
      <c r="F431" s="41"/>
      <c r="G431" s="41"/>
      <c r="H431" s="41"/>
    </row>
    <row r="432" spans="4:8">
      <c r="D432" s="40"/>
      <c r="E432" s="41"/>
      <c r="F432" s="41"/>
      <c r="G432" s="41"/>
      <c r="H432" s="41"/>
    </row>
    <row r="433" spans="4:8">
      <c r="D433" s="40"/>
      <c r="E433" s="41"/>
      <c r="F433" s="41"/>
      <c r="G433" s="41"/>
      <c r="H433" s="41"/>
    </row>
    <row r="434" spans="4:8">
      <c r="D434" s="40"/>
      <c r="E434" s="41"/>
      <c r="F434" s="41"/>
      <c r="G434" s="41"/>
      <c r="H434" s="41"/>
    </row>
    <row r="435" spans="4:8">
      <c r="D435" s="40"/>
      <c r="E435" s="41"/>
      <c r="F435" s="41"/>
      <c r="G435" s="41"/>
      <c r="H435" s="41"/>
    </row>
    <row r="436" spans="4:8">
      <c r="D436" s="40"/>
      <c r="E436" s="41"/>
      <c r="F436" s="41"/>
      <c r="G436" s="41"/>
      <c r="H436" s="41"/>
    </row>
    <row r="437" spans="4:8">
      <c r="D437" s="40"/>
      <c r="E437" s="41"/>
      <c r="F437" s="41"/>
      <c r="G437" s="41"/>
      <c r="H437" s="41"/>
    </row>
    <row r="438" spans="4:8">
      <c r="D438" s="40"/>
      <c r="E438" s="41"/>
      <c r="F438" s="41"/>
      <c r="G438" s="41"/>
      <c r="H438" s="41"/>
    </row>
    <row r="439" spans="4:8">
      <c r="D439" s="40"/>
      <c r="E439" s="41"/>
      <c r="F439" s="41"/>
      <c r="G439" s="41"/>
      <c r="H439" s="41"/>
    </row>
    <row r="440" spans="4:8">
      <c r="D440" s="40"/>
      <c r="E440" s="41"/>
      <c r="F440" s="41"/>
      <c r="G440" s="41"/>
      <c r="H440" s="41"/>
    </row>
    <row r="441" spans="4:8">
      <c r="D441" s="40"/>
      <c r="E441" s="41"/>
      <c r="F441" s="41"/>
      <c r="G441" s="41"/>
      <c r="H441" s="41"/>
    </row>
    <row r="442" spans="4:8">
      <c r="D442" s="40"/>
      <c r="E442" s="41"/>
      <c r="F442" s="41"/>
      <c r="G442" s="41"/>
      <c r="H442" s="41"/>
    </row>
    <row r="443" spans="4:8">
      <c r="D443" s="40"/>
      <c r="E443" s="41"/>
      <c r="F443" s="41"/>
      <c r="G443" s="41"/>
      <c r="H443" s="41"/>
    </row>
    <row r="444" spans="4:8">
      <c r="D444" s="40"/>
      <c r="E444" s="41"/>
      <c r="F444" s="41"/>
      <c r="G444" s="41"/>
      <c r="H444" s="41"/>
    </row>
    <row r="445" spans="4:8">
      <c r="D445" s="40"/>
      <c r="E445" s="41"/>
      <c r="F445" s="41"/>
      <c r="G445" s="41"/>
      <c r="H445" s="41"/>
    </row>
    <row r="446" spans="4:8">
      <c r="D446" s="40"/>
      <c r="E446" s="41"/>
      <c r="F446" s="41"/>
      <c r="G446" s="41"/>
      <c r="H446" s="41"/>
    </row>
    <row r="447" spans="4:8">
      <c r="D447" s="40"/>
      <c r="E447" s="41"/>
      <c r="F447" s="41"/>
      <c r="G447" s="41"/>
      <c r="H447" s="41"/>
    </row>
    <row r="448" spans="4:8">
      <c r="D448" s="40"/>
      <c r="E448" s="41"/>
      <c r="F448" s="41"/>
      <c r="G448" s="41"/>
      <c r="H448" s="41"/>
    </row>
    <row r="449" spans="4:8">
      <c r="D449" s="40"/>
      <c r="E449" s="41"/>
      <c r="F449" s="41"/>
      <c r="G449" s="41"/>
      <c r="H449" s="41"/>
    </row>
    <row r="450" spans="4:8">
      <c r="D450" s="40"/>
      <c r="E450" s="41"/>
      <c r="F450" s="41"/>
      <c r="G450" s="41"/>
      <c r="H450" s="41"/>
    </row>
    <row r="451" spans="4:8">
      <c r="D451" s="40"/>
      <c r="E451" s="41"/>
      <c r="F451" s="41"/>
      <c r="G451" s="41"/>
      <c r="H451" s="41"/>
    </row>
    <row r="452" spans="4:8">
      <c r="D452" s="40"/>
      <c r="E452" s="41"/>
      <c r="F452" s="41"/>
      <c r="G452" s="41"/>
      <c r="H452" s="41"/>
    </row>
    <row r="453" spans="4:8">
      <c r="D453" s="40"/>
      <c r="E453" s="41"/>
      <c r="F453" s="41"/>
      <c r="G453" s="41"/>
      <c r="H453" s="41"/>
    </row>
    <row r="454" spans="4:8">
      <c r="D454" s="40"/>
      <c r="E454" s="41"/>
      <c r="F454" s="41"/>
      <c r="G454" s="41"/>
      <c r="H454" s="41"/>
    </row>
    <row r="455" spans="4:8">
      <c r="D455" s="40"/>
      <c r="E455" s="41"/>
      <c r="F455" s="41"/>
      <c r="G455" s="41"/>
      <c r="H455" s="41"/>
    </row>
    <row r="456" spans="4:8">
      <c r="D456" s="40"/>
      <c r="E456" s="41"/>
      <c r="F456" s="41"/>
      <c r="G456" s="41"/>
      <c r="H456" s="41"/>
    </row>
    <row r="457" spans="4:8">
      <c r="D457" s="40"/>
      <c r="E457" s="41"/>
      <c r="F457" s="41"/>
      <c r="G457" s="41"/>
      <c r="H457" s="41"/>
    </row>
    <row r="458" spans="4:8">
      <c r="D458" s="40"/>
      <c r="E458" s="41"/>
      <c r="F458" s="41"/>
      <c r="G458" s="41"/>
      <c r="H458" s="41"/>
    </row>
    <row r="459" spans="4:8">
      <c r="D459" s="40"/>
      <c r="E459" s="41"/>
      <c r="F459" s="41"/>
      <c r="G459" s="41"/>
      <c r="H459" s="41"/>
    </row>
    <row r="460" spans="4:8">
      <c r="D460" s="40"/>
      <c r="E460" s="41"/>
      <c r="F460" s="41"/>
      <c r="G460" s="41"/>
      <c r="H460" s="41"/>
    </row>
    <row r="461" spans="4:8">
      <c r="D461" s="40"/>
      <c r="E461" s="41"/>
      <c r="F461" s="41"/>
      <c r="G461" s="41"/>
      <c r="H461" s="41"/>
    </row>
    <row r="462" spans="4:8">
      <c r="D462" s="40"/>
      <c r="E462" s="41"/>
      <c r="F462" s="41"/>
      <c r="G462" s="41"/>
      <c r="H462" s="41"/>
    </row>
    <row r="463" spans="4:8">
      <c r="D463" s="40"/>
      <c r="E463" s="41"/>
      <c r="F463" s="41"/>
      <c r="G463" s="41"/>
      <c r="H463" s="41"/>
    </row>
    <row r="464" spans="4:8">
      <c r="D464" s="40"/>
      <c r="E464" s="41"/>
      <c r="F464" s="41"/>
      <c r="G464" s="41"/>
      <c r="H464" s="41"/>
    </row>
    <row r="465" spans="4:8">
      <c r="D465" s="40"/>
      <c r="E465" s="41"/>
      <c r="F465" s="41"/>
      <c r="G465" s="41"/>
      <c r="H465" s="41"/>
    </row>
    <row r="466" spans="4:8">
      <c r="D466" s="40"/>
      <c r="E466" s="41"/>
      <c r="F466" s="41"/>
      <c r="G466" s="41"/>
      <c r="H466" s="41"/>
    </row>
    <row r="467" spans="4:8">
      <c r="D467" s="40"/>
      <c r="E467" s="41"/>
      <c r="F467" s="41"/>
      <c r="G467" s="41"/>
      <c r="H467" s="41"/>
    </row>
    <row r="468" spans="4:8">
      <c r="D468" s="40"/>
      <c r="E468" s="41"/>
      <c r="F468" s="41"/>
      <c r="G468" s="41"/>
      <c r="H468" s="41"/>
    </row>
    <row r="469" spans="4:8">
      <c r="D469" s="40"/>
      <c r="E469" s="41"/>
      <c r="F469" s="41"/>
      <c r="G469" s="41"/>
      <c r="H469" s="41"/>
    </row>
    <row r="470" spans="4:8">
      <c r="D470" s="40"/>
      <c r="E470" s="41"/>
      <c r="F470" s="41"/>
      <c r="G470" s="41"/>
      <c r="H470" s="41"/>
    </row>
    <row r="471" spans="4:8">
      <c r="D471" s="40"/>
      <c r="E471" s="41"/>
      <c r="F471" s="41"/>
      <c r="G471" s="41"/>
      <c r="H471" s="41"/>
    </row>
    <row r="472" spans="4:8">
      <c r="D472" s="40"/>
      <c r="E472" s="41"/>
      <c r="F472" s="41"/>
      <c r="G472" s="41"/>
      <c r="H472" s="41"/>
    </row>
    <row r="473" spans="4:8">
      <c r="D473" s="40"/>
      <c r="E473" s="41"/>
      <c r="F473" s="41"/>
      <c r="G473" s="41"/>
      <c r="H473" s="41"/>
    </row>
    <row r="474" spans="4:8">
      <c r="D474" s="40"/>
      <c r="E474" s="41"/>
      <c r="F474" s="41"/>
      <c r="G474" s="41"/>
      <c r="H474" s="41"/>
    </row>
    <row r="475" spans="4:8">
      <c r="D475" s="40"/>
      <c r="E475" s="41"/>
      <c r="F475" s="41"/>
      <c r="G475" s="41"/>
      <c r="H475" s="41"/>
    </row>
    <row r="476" spans="4:8">
      <c r="D476" s="40"/>
      <c r="E476" s="41"/>
      <c r="F476" s="41"/>
      <c r="G476" s="41"/>
      <c r="H476" s="41"/>
    </row>
    <row r="477" spans="4:8">
      <c r="D477" s="40"/>
      <c r="E477" s="41"/>
      <c r="F477" s="41"/>
      <c r="G477" s="41"/>
      <c r="H477" s="41"/>
    </row>
    <row r="478" spans="4:8">
      <c r="D478" s="40"/>
      <c r="E478" s="41"/>
      <c r="F478" s="41"/>
      <c r="G478" s="41"/>
      <c r="H478" s="41"/>
    </row>
    <row r="479" spans="4:8">
      <c r="D479" s="40"/>
      <c r="E479" s="41"/>
      <c r="F479" s="41"/>
      <c r="G479" s="41"/>
      <c r="H479" s="41"/>
    </row>
    <row r="480" spans="4:8">
      <c r="D480" s="40"/>
      <c r="E480" s="41"/>
      <c r="F480" s="41"/>
      <c r="G480" s="41"/>
      <c r="H480" s="41"/>
    </row>
    <row r="481" spans="4:8">
      <c r="D481" s="40"/>
      <c r="E481" s="41"/>
      <c r="F481" s="41"/>
      <c r="G481" s="41"/>
      <c r="H481" s="41"/>
    </row>
    <row r="482" spans="4:8">
      <c r="D482" s="40"/>
      <c r="E482" s="41"/>
      <c r="F482" s="41"/>
      <c r="G482" s="41"/>
      <c r="H482" s="41"/>
    </row>
    <row r="483" spans="4:8">
      <c r="D483" s="40"/>
      <c r="E483" s="41"/>
      <c r="F483" s="41"/>
      <c r="G483" s="41"/>
      <c r="H483" s="41"/>
    </row>
    <row r="484" spans="4:8">
      <c r="D484" s="40"/>
      <c r="E484" s="41"/>
      <c r="F484" s="41"/>
      <c r="G484" s="41"/>
      <c r="H484" s="41"/>
    </row>
    <row r="485" spans="4:8">
      <c r="D485" s="40"/>
      <c r="E485" s="41"/>
      <c r="F485" s="41"/>
      <c r="G485" s="41"/>
      <c r="H485" s="41"/>
    </row>
    <row r="486" spans="4:8">
      <c r="D486" s="40"/>
      <c r="E486" s="41"/>
      <c r="F486" s="41"/>
      <c r="G486" s="41"/>
      <c r="H486" s="41"/>
    </row>
    <row r="487" spans="4:8">
      <c r="D487" s="40"/>
      <c r="E487" s="41"/>
      <c r="F487" s="41"/>
      <c r="G487" s="41"/>
      <c r="H487" s="41"/>
    </row>
    <row r="488" spans="4:8">
      <c r="D488" s="40"/>
      <c r="E488" s="41"/>
      <c r="F488" s="41"/>
      <c r="G488" s="41"/>
      <c r="H488" s="41"/>
    </row>
    <row r="489" spans="4:8">
      <c r="D489" s="40"/>
      <c r="E489" s="41"/>
      <c r="F489" s="41"/>
      <c r="G489" s="41"/>
      <c r="H489" s="41"/>
    </row>
    <row r="490" spans="4:8">
      <c r="D490" s="40"/>
      <c r="E490" s="41"/>
      <c r="F490" s="41"/>
      <c r="G490" s="41"/>
      <c r="H490" s="41"/>
    </row>
    <row r="491" spans="4:8">
      <c r="D491" s="40"/>
      <c r="E491" s="41"/>
      <c r="F491" s="41"/>
      <c r="G491" s="41"/>
      <c r="H491" s="41"/>
    </row>
    <row r="492" spans="4:8">
      <c r="D492" s="40"/>
      <c r="E492" s="41"/>
      <c r="F492" s="41"/>
      <c r="G492" s="41"/>
      <c r="H492" s="41"/>
    </row>
    <row r="493" spans="4:8">
      <c r="D493" s="40"/>
      <c r="E493" s="41"/>
      <c r="F493" s="41"/>
      <c r="G493" s="41"/>
      <c r="H493" s="41"/>
    </row>
    <row r="494" spans="4:8">
      <c r="D494" s="40"/>
      <c r="E494" s="41"/>
      <c r="F494" s="41"/>
      <c r="G494" s="41"/>
      <c r="H494" s="41"/>
    </row>
    <row r="495" spans="4:8">
      <c r="D495" s="40"/>
      <c r="E495" s="41"/>
      <c r="F495" s="41"/>
      <c r="G495" s="41"/>
      <c r="H495" s="41"/>
    </row>
    <row r="496" spans="4:8">
      <c r="D496" s="40"/>
      <c r="E496" s="41"/>
      <c r="F496" s="41"/>
      <c r="G496" s="41"/>
      <c r="H496" s="41"/>
    </row>
    <row r="497" spans="4:8">
      <c r="D497" s="40"/>
      <c r="E497" s="41"/>
      <c r="F497" s="41"/>
      <c r="G497" s="41"/>
      <c r="H497" s="41"/>
    </row>
    <row r="498" spans="4:8">
      <c r="D498" s="40"/>
      <c r="E498" s="41"/>
      <c r="F498" s="41"/>
      <c r="G498" s="41"/>
      <c r="H498" s="41"/>
    </row>
    <row r="499" spans="4:8">
      <c r="D499" s="40"/>
      <c r="E499" s="41"/>
      <c r="F499" s="41"/>
      <c r="G499" s="41"/>
      <c r="H499" s="41"/>
    </row>
    <row r="500" spans="4:8">
      <c r="D500" s="40"/>
      <c r="E500" s="41"/>
      <c r="F500" s="41"/>
      <c r="G500" s="41"/>
      <c r="H500" s="41"/>
    </row>
    <row r="501" spans="4:8">
      <c r="D501" s="40"/>
      <c r="E501" s="41"/>
      <c r="F501" s="41"/>
      <c r="G501" s="41"/>
      <c r="H501" s="41"/>
    </row>
    <row r="502" spans="4:8">
      <c r="D502" s="40"/>
      <c r="E502" s="41"/>
      <c r="F502" s="41"/>
      <c r="G502" s="41"/>
      <c r="H502" s="41"/>
    </row>
    <row r="503" spans="4:8">
      <c r="D503" s="40"/>
      <c r="E503" s="41"/>
      <c r="F503" s="41"/>
      <c r="G503" s="41"/>
      <c r="H503" s="41"/>
    </row>
    <row r="504" spans="4:8">
      <c r="D504" s="40"/>
      <c r="E504" s="41"/>
      <c r="F504" s="41"/>
      <c r="G504" s="41"/>
      <c r="H504" s="41"/>
    </row>
    <row r="505" spans="4:8">
      <c r="D505" s="40"/>
      <c r="E505" s="41"/>
      <c r="F505" s="41"/>
      <c r="G505" s="41"/>
      <c r="H505" s="41"/>
    </row>
    <row r="506" spans="4:8">
      <c r="D506" s="40"/>
      <c r="E506" s="41"/>
      <c r="F506" s="41"/>
      <c r="G506" s="41"/>
      <c r="H506" s="41"/>
    </row>
    <row r="507" spans="4:8">
      <c r="D507" s="40"/>
      <c r="E507" s="41"/>
      <c r="F507" s="41"/>
      <c r="G507" s="41"/>
      <c r="H507" s="41"/>
    </row>
    <row r="508" spans="4:8">
      <c r="D508" s="40"/>
      <c r="E508" s="41"/>
      <c r="F508" s="41"/>
      <c r="G508" s="41"/>
      <c r="H508" s="41"/>
    </row>
    <row r="509" spans="4:8">
      <c r="D509" s="40"/>
      <c r="E509" s="41"/>
      <c r="F509" s="41"/>
      <c r="G509" s="41"/>
      <c r="H509" s="41"/>
    </row>
    <row r="510" spans="4:8">
      <c r="D510" s="40"/>
      <c r="E510" s="41"/>
      <c r="F510" s="41"/>
      <c r="G510" s="41"/>
      <c r="H510" s="41"/>
    </row>
    <row r="511" spans="4:8">
      <c r="D511" s="40"/>
      <c r="E511" s="41"/>
      <c r="F511" s="41"/>
      <c r="G511" s="41"/>
      <c r="H511" s="41"/>
    </row>
    <row r="512" spans="4:8">
      <c r="D512" s="40"/>
      <c r="E512" s="41"/>
      <c r="F512" s="41"/>
      <c r="G512" s="41"/>
      <c r="H512" s="41"/>
    </row>
    <row r="513" spans="4:8">
      <c r="D513" s="40"/>
      <c r="E513" s="41"/>
      <c r="F513" s="41"/>
      <c r="G513" s="41"/>
      <c r="H513" s="41"/>
    </row>
    <row r="514" spans="4:8">
      <c r="D514" s="40"/>
      <c r="E514" s="41"/>
      <c r="F514" s="41"/>
      <c r="G514" s="41"/>
      <c r="H514" s="41"/>
    </row>
    <row r="515" spans="4:8">
      <c r="D515" s="40"/>
      <c r="E515" s="41"/>
      <c r="F515" s="41"/>
      <c r="G515" s="41"/>
      <c r="H515" s="41"/>
    </row>
    <row r="516" spans="4:8">
      <c r="D516" s="40"/>
      <c r="E516" s="41"/>
      <c r="F516" s="41"/>
      <c r="G516" s="41"/>
      <c r="H516" s="41"/>
    </row>
    <row r="517" spans="4:8">
      <c r="D517" s="40"/>
      <c r="E517" s="41"/>
      <c r="F517" s="41"/>
      <c r="G517" s="41"/>
      <c r="H517" s="41"/>
    </row>
    <row r="518" spans="4:8">
      <c r="D518" s="40"/>
      <c r="E518" s="41"/>
      <c r="F518" s="41"/>
      <c r="G518" s="41"/>
      <c r="H518" s="41"/>
    </row>
    <row r="519" spans="4:8">
      <c r="D519" s="40"/>
      <c r="E519" s="41"/>
      <c r="F519" s="41"/>
      <c r="G519" s="41"/>
      <c r="H519" s="41"/>
    </row>
    <row r="520" spans="4:8">
      <c r="D520" s="40"/>
      <c r="E520" s="41"/>
      <c r="F520" s="41"/>
      <c r="G520" s="41"/>
      <c r="H520" s="41"/>
    </row>
    <row r="521" spans="4:8">
      <c r="D521" s="40"/>
      <c r="E521" s="41"/>
      <c r="F521" s="41"/>
      <c r="G521" s="41"/>
      <c r="H521" s="41"/>
    </row>
    <row r="522" spans="4:8">
      <c r="D522" s="40"/>
      <c r="E522" s="41"/>
      <c r="F522" s="41"/>
      <c r="G522" s="41"/>
      <c r="H522" s="41"/>
    </row>
    <row r="523" spans="4:8">
      <c r="D523" s="40"/>
      <c r="E523" s="41"/>
      <c r="F523" s="41"/>
      <c r="G523" s="41"/>
      <c r="H523" s="41"/>
    </row>
    <row r="524" spans="4:8">
      <c r="D524" s="40"/>
      <c r="E524" s="41"/>
      <c r="F524" s="41"/>
      <c r="G524" s="41"/>
      <c r="H524" s="41"/>
    </row>
    <row r="525" spans="4:8">
      <c r="D525" s="40"/>
      <c r="E525" s="41"/>
      <c r="F525" s="41"/>
      <c r="G525" s="41"/>
      <c r="H525" s="41"/>
    </row>
    <row r="526" spans="4:8">
      <c r="D526" s="40"/>
      <c r="E526" s="41"/>
      <c r="F526" s="41"/>
      <c r="G526" s="41"/>
      <c r="H526" s="41"/>
    </row>
    <row r="527" spans="4:8">
      <c r="D527" s="40"/>
      <c r="E527" s="41"/>
      <c r="F527" s="41"/>
      <c r="G527" s="41"/>
      <c r="H527" s="41"/>
    </row>
    <row r="528" spans="4:8">
      <c r="D528" s="40"/>
      <c r="E528" s="41"/>
      <c r="F528" s="41"/>
      <c r="G528" s="41"/>
      <c r="H528" s="41"/>
    </row>
    <row r="529" spans="4:8">
      <c r="D529" s="40"/>
      <c r="E529" s="41"/>
      <c r="F529" s="41"/>
      <c r="G529" s="41"/>
      <c r="H529" s="41"/>
    </row>
    <row r="530" spans="4:8">
      <c r="D530" s="40"/>
      <c r="E530" s="41"/>
      <c r="F530" s="41"/>
      <c r="G530" s="41"/>
      <c r="H530" s="41"/>
    </row>
    <row r="531" spans="4:8">
      <c r="D531" s="40"/>
      <c r="E531" s="41"/>
      <c r="F531" s="41"/>
      <c r="G531" s="41"/>
      <c r="H531" s="41"/>
    </row>
    <row r="532" spans="4:8">
      <c r="D532" s="40"/>
      <c r="E532" s="41"/>
      <c r="F532" s="41"/>
      <c r="G532" s="41"/>
      <c r="H532" s="41"/>
    </row>
    <row r="533" spans="4:8">
      <c r="D533" s="40"/>
      <c r="E533" s="41"/>
      <c r="F533" s="41"/>
      <c r="G533" s="41"/>
      <c r="H533" s="41"/>
    </row>
    <row r="534" spans="4:8">
      <c r="D534" s="40"/>
      <c r="E534" s="41"/>
      <c r="F534" s="41"/>
      <c r="G534" s="41"/>
      <c r="H534" s="41"/>
    </row>
    <row r="535" spans="4:8">
      <c r="D535" s="40"/>
      <c r="E535" s="41"/>
      <c r="F535" s="41"/>
      <c r="G535" s="41"/>
      <c r="H535" s="41"/>
    </row>
    <row r="536" spans="4:8">
      <c r="D536" s="40"/>
      <c r="E536" s="41"/>
      <c r="F536" s="41"/>
      <c r="G536" s="41"/>
      <c r="H536" s="41"/>
    </row>
    <row r="537" spans="4:8">
      <c r="D537" s="40"/>
      <c r="E537" s="41"/>
      <c r="F537" s="41"/>
      <c r="G537" s="41"/>
      <c r="H537" s="41"/>
    </row>
    <row r="538" spans="4:8">
      <c r="D538" s="40"/>
      <c r="E538" s="41"/>
      <c r="F538" s="41"/>
      <c r="G538" s="41"/>
      <c r="H538" s="41"/>
    </row>
    <row r="539" spans="4:8">
      <c r="D539" s="40"/>
      <c r="E539" s="41"/>
      <c r="F539" s="41"/>
      <c r="G539" s="41"/>
      <c r="H539" s="41"/>
    </row>
    <row r="540" spans="4:8">
      <c r="D540" s="40"/>
      <c r="E540" s="41"/>
      <c r="F540" s="41"/>
      <c r="G540" s="41"/>
      <c r="H540" s="41"/>
    </row>
    <row r="541" spans="4:8">
      <c r="D541" s="40"/>
      <c r="E541" s="41"/>
      <c r="F541" s="41"/>
      <c r="G541" s="41"/>
      <c r="H541" s="41"/>
    </row>
    <row r="542" spans="4:8">
      <c r="D542" s="40"/>
      <c r="E542" s="41"/>
      <c r="F542" s="41"/>
      <c r="G542" s="41"/>
      <c r="H542" s="41"/>
    </row>
    <row r="543" spans="4:8">
      <c r="D543" s="40"/>
      <c r="E543" s="41"/>
      <c r="F543" s="41"/>
      <c r="G543" s="41"/>
      <c r="H543" s="41"/>
    </row>
    <row r="544" spans="4:8">
      <c r="D544" s="40"/>
      <c r="E544" s="41"/>
      <c r="F544" s="41"/>
      <c r="G544" s="41"/>
      <c r="H544" s="41"/>
    </row>
    <row r="545" spans="4:8">
      <c r="D545" s="40"/>
      <c r="E545" s="41"/>
      <c r="F545" s="41"/>
      <c r="G545" s="41"/>
      <c r="H545" s="41"/>
    </row>
    <row r="546" spans="4:8">
      <c r="D546" s="40"/>
      <c r="E546" s="41"/>
      <c r="F546" s="41"/>
      <c r="G546" s="41"/>
      <c r="H546" s="41"/>
    </row>
    <row r="547" spans="4:8">
      <c r="D547" s="40"/>
      <c r="E547" s="41"/>
      <c r="F547" s="41"/>
      <c r="G547" s="41"/>
      <c r="H547" s="41"/>
    </row>
    <row r="548" spans="4:8">
      <c r="D548" s="40"/>
      <c r="E548" s="41"/>
      <c r="F548" s="41"/>
      <c r="G548" s="41"/>
      <c r="H548" s="41"/>
    </row>
    <row r="549" spans="4:8">
      <c r="D549" s="40"/>
      <c r="E549" s="41"/>
      <c r="F549" s="41"/>
      <c r="G549" s="41"/>
      <c r="H549" s="41"/>
    </row>
    <row r="550" spans="4:8">
      <c r="D550" s="40"/>
      <c r="E550" s="41"/>
      <c r="F550" s="41"/>
      <c r="G550" s="41"/>
      <c r="H550" s="41"/>
    </row>
    <row r="551" spans="4:8">
      <c r="D551" s="40"/>
      <c r="E551" s="41"/>
      <c r="F551" s="41"/>
      <c r="G551" s="41"/>
      <c r="H551" s="41"/>
    </row>
    <row r="552" spans="4:8">
      <c r="D552" s="40"/>
      <c r="E552" s="41"/>
      <c r="F552" s="41"/>
      <c r="G552" s="41"/>
      <c r="H552" s="41"/>
    </row>
    <row r="553" spans="4:8">
      <c r="D553" s="40"/>
      <c r="E553" s="41"/>
      <c r="F553" s="41"/>
      <c r="G553" s="41"/>
      <c r="H553" s="41"/>
    </row>
    <row r="554" spans="4:8">
      <c r="D554" s="40"/>
      <c r="E554" s="41"/>
      <c r="F554" s="41"/>
      <c r="G554" s="41"/>
      <c r="H554" s="41"/>
    </row>
    <row r="555" spans="4:8">
      <c r="D555" s="40"/>
      <c r="E555" s="41"/>
      <c r="F555" s="41"/>
      <c r="G555" s="41"/>
      <c r="H555" s="41"/>
    </row>
    <row r="556" spans="4:8">
      <c r="D556" s="40"/>
      <c r="E556" s="41"/>
      <c r="F556" s="41"/>
      <c r="G556" s="41"/>
      <c r="H556" s="41"/>
    </row>
    <row r="557" spans="4:8">
      <c r="D557" s="40"/>
      <c r="E557" s="41"/>
      <c r="F557" s="41"/>
      <c r="G557" s="41"/>
      <c r="H557" s="41"/>
    </row>
    <row r="558" spans="4:8">
      <c r="D558" s="40"/>
      <c r="E558" s="41"/>
      <c r="F558" s="41"/>
      <c r="G558" s="41"/>
      <c r="H558" s="41"/>
    </row>
    <row r="559" spans="4:8">
      <c r="D559" s="40"/>
      <c r="E559" s="41"/>
      <c r="F559" s="41"/>
      <c r="G559" s="41"/>
      <c r="H559" s="41"/>
    </row>
    <row r="560" spans="4:8">
      <c r="D560" s="40"/>
      <c r="E560" s="41"/>
      <c r="F560" s="41"/>
      <c r="G560" s="41"/>
      <c r="H560" s="41"/>
    </row>
    <row r="561" spans="4:8">
      <c r="D561" s="40"/>
      <c r="E561" s="41"/>
      <c r="F561" s="41"/>
      <c r="G561" s="41"/>
      <c r="H561" s="41"/>
    </row>
    <row r="562" spans="4:8">
      <c r="D562" s="40"/>
      <c r="E562" s="41"/>
      <c r="F562" s="41"/>
      <c r="G562" s="41"/>
      <c r="H562" s="41"/>
    </row>
    <row r="563" spans="4:8">
      <c r="D563" s="40"/>
      <c r="E563" s="41"/>
      <c r="F563" s="41"/>
      <c r="G563" s="41"/>
      <c r="H563" s="41"/>
    </row>
    <row r="564" spans="4:8">
      <c r="D564" s="40"/>
      <c r="E564" s="41"/>
      <c r="F564" s="41"/>
      <c r="G564" s="41"/>
      <c r="H564" s="41"/>
    </row>
    <row r="565" spans="4:8">
      <c r="D565" s="40"/>
      <c r="E565" s="41"/>
      <c r="F565" s="41"/>
      <c r="G565" s="41"/>
      <c r="H565" s="41"/>
    </row>
    <row r="566" spans="4:8">
      <c r="D566" s="40"/>
      <c r="E566" s="41"/>
      <c r="F566" s="41"/>
      <c r="G566" s="41"/>
      <c r="H566" s="41"/>
    </row>
    <row r="567" spans="4:8">
      <c r="D567" s="40"/>
      <c r="E567" s="41"/>
      <c r="F567" s="41"/>
      <c r="G567" s="41"/>
      <c r="H567" s="41"/>
    </row>
    <row r="568" spans="4:8">
      <c r="D568" s="40"/>
      <c r="E568" s="41"/>
      <c r="F568" s="41"/>
      <c r="G568" s="41"/>
      <c r="H568" s="41"/>
    </row>
    <row r="569" spans="4:8">
      <c r="D569" s="40"/>
      <c r="E569" s="41"/>
      <c r="F569" s="41"/>
      <c r="G569" s="41"/>
      <c r="H569" s="41"/>
    </row>
    <row r="570" spans="4:8">
      <c r="D570" s="40"/>
      <c r="E570" s="41"/>
      <c r="F570" s="41"/>
      <c r="G570" s="41"/>
      <c r="H570" s="41"/>
    </row>
    <row r="571" spans="4:8">
      <c r="D571" s="40"/>
      <c r="E571" s="41"/>
      <c r="F571" s="41"/>
      <c r="G571" s="41"/>
      <c r="H571" s="41"/>
    </row>
    <row r="572" spans="4:8">
      <c r="D572" s="40"/>
      <c r="E572" s="41"/>
      <c r="F572" s="41"/>
      <c r="G572" s="41"/>
      <c r="H572" s="41"/>
    </row>
    <row r="573" spans="4:8">
      <c r="D573" s="40"/>
      <c r="E573" s="41"/>
      <c r="F573" s="41"/>
      <c r="G573" s="41"/>
      <c r="H573" s="41"/>
    </row>
    <row r="574" spans="4:8">
      <c r="D574" s="40"/>
      <c r="E574" s="41"/>
      <c r="F574" s="41"/>
      <c r="G574" s="41"/>
      <c r="H574" s="41"/>
    </row>
    <row r="575" spans="4:8">
      <c r="D575" s="40"/>
      <c r="E575" s="41"/>
      <c r="F575" s="41"/>
      <c r="G575" s="41"/>
      <c r="H575" s="41"/>
    </row>
    <row r="576" spans="4:8">
      <c r="D576" s="40"/>
      <c r="E576" s="41"/>
      <c r="F576" s="41"/>
      <c r="G576" s="41"/>
      <c r="H576" s="41"/>
    </row>
    <row r="577" spans="4:8">
      <c r="D577" s="40"/>
      <c r="E577" s="41"/>
      <c r="F577" s="41"/>
      <c r="G577" s="41"/>
      <c r="H577" s="41"/>
    </row>
    <row r="578" spans="4:8">
      <c r="D578" s="40"/>
      <c r="E578" s="41"/>
      <c r="F578" s="41"/>
      <c r="G578" s="41"/>
      <c r="H578" s="41"/>
    </row>
    <row r="579" spans="4:8">
      <c r="D579" s="40"/>
      <c r="E579" s="41"/>
      <c r="F579" s="41"/>
      <c r="G579" s="41"/>
      <c r="H579" s="41"/>
    </row>
    <row r="580" spans="4:8">
      <c r="D580" s="40"/>
      <c r="E580" s="41"/>
      <c r="F580" s="41"/>
      <c r="G580" s="41"/>
      <c r="H580" s="41"/>
    </row>
    <row r="581" spans="4:8">
      <c r="D581" s="40"/>
      <c r="E581" s="41"/>
      <c r="F581" s="41"/>
      <c r="G581" s="41"/>
      <c r="H581" s="41"/>
    </row>
    <row r="582" spans="4:8">
      <c r="D582" s="40"/>
      <c r="E582" s="41"/>
      <c r="F582" s="41"/>
      <c r="G582" s="41"/>
      <c r="H582" s="41"/>
    </row>
    <row r="583" spans="4:8">
      <c r="D583" s="40"/>
      <c r="E583" s="41"/>
      <c r="F583" s="41"/>
      <c r="G583" s="41"/>
      <c r="H583" s="41"/>
    </row>
    <row r="584" spans="4:8">
      <c r="D584" s="40"/>
      <c r="E584" s="41"/>
      <c r="F584" s="41"/>
      <c r="G584" s="41"/>
      <c r="H584" s="41"/>
    </row>
    <row r="585" spans="4:8">
      <c r="D585" s="40"/>
      <c r="E585" s="41"/>
      <c r="F585" s="41"/>
      <c r="G585" s="41"/>
      <c r="H585" s="41"/>
    </row>
    <row r="586" spans="4:8">
      <c r="D586" s="40"/>
      <c r="E586" s="41"/>
      <c r="F586" s="41"/>
      <c r="G586" s="41"/>
      <c r="H586" s="41"/>
    </row>
    <row r="587" spans="4:8">
      <c r="D587" s="40"/>
      <c r="E587" s="41"/>
      <c r="F587" s="41"/>
      <c r="G587" s="41"/>
      <c r="H587" s="41"/>
    </row>
    <row r="588" spans="4:8">
      <c r="D588" s="40"/>
      <c r="E588" s="41"/>
      <c r="F588" s="41"/>
      <c r="G588" s="41"/>
      <c r="H588" s="41"/>
    </row>
    <row r="589" spans="4:8">
      <c r="D589" s="40"/>
      <c r="E589" s="41"/>
      <c r="F589" s="41"/>
      <c r="G589" s="41"/>
      <c r="H589" s="41"/>
    </row>
    <row r="590" spans="4:8">
      <c r="D590" s="40"/>
      <c r="E590" s="41"/>
      <c r="F590" s="41"/>
      <c r="G590" s="41"/>
      <c r="H590" s="41"/>
    </row>
    <row r="591" spans="4:8">
      <c r="D591" s="40"/>
      <c r="E591" s="41"/>
      <c r="F591" s="41"/>
      <c r="G591" s="41"/>
      <c r="H591" s="41"/>
    </row>
    <row r="592" spans="4:8">
      <c r="D592" s="40"/>
      <c r="E592" s="41"/>
      <c r="F592" s="41"/>
      <c r="G592" s="41"/>
      <c r="H592" s="41"/>
    </row>
    <row r="593" spans="4:8">
      <c r="D593" s="40"/>
      <c r="E593" s="41"/>
      <c r="F593" s="41"/>
      <c r="G593" s="41"/>
      <c r="H593" s="41"/>
    </row>
    <row r="594" spans="4:8">
      <c r="D594" s="40"/>
      <c r="E594" s="41"/>
      <c r="F594" s="41"/>
      <c r="G594" s="41"/>
      <c r="H594" s="41"/>
    </row>
    <row r="595" spans="4:8">
      <c r="D595" s="40"/>
      <c r="E595" s="41"/>
      <c r="F595" s="41"/>
      <c r="G595" s="41"/>
      <c r="H595" s="41"/>
    </row>
    <row r="596" spans="4:8">
      <c r="D596" s="40"/>
      <c r="E596" s="41"/>
      <c r="F596" s="41"/>
      <c r="G596" s="41"/>
      <c r="H596" s="41"/>
    </row>
    <row r="597" spans="4:8">
      <c r="D597" s="40"/>
      <c r="E597" s="41"/>
      <c r="F597" s="41"/>
      <c r="G597" s="41"/>
      <c r="H597" s="41"/>
    </row>
    <row r="598" spans="4:8">
      <c r="D598" s="40"/>
      <c r="E598" s="41"/>
      <c r="F598" s="41"/>
      <c r="G598" s="41"/>
      <c r="H598" s="41"/>
    </row>
    <row r="599" spans="4:8">
      <c r="D599" s="40"/>
      <c r="E599" s="41"/>
      <c r="F599" s="41"/>
      <c r="G599" s="41"/>
      <c r="H599" s="41"/>
    </row>
    <row r="600" spans="4:8">
      <c r="D600" s="40"/>
      <c r="E600" s="41"/>
      <c r="F600" s="41"/>
      <c r="G600" s="41"/>
      <c r="H600" s="41"/>
    </row>
    <row r="601" spans="4:8">
      <c r="D601" s="40"/>
      <c r="E601" s="41"/>
      <c r="F601" s="41"/>
      <c r="G601" s="41"/>
      <c r="H601" s="41"/>
    </row>
    <row r="602" spans="4:8">
      <c r="D602" s="40"/>
      <c r="E602" s="41"/>
      <c r="F602" s="41"/>
      <c r="G602" s="41"/>
      <c r="H602" s="41"/>
    </row>
    <row r="603" spans="4:8">
      <c r="D603" s="40"/>
      <c r="E603" s="41"/>
      <c r="F603" s="41"/>
      <c r="G603" s="41"/>
      <c r="H603" s="41"/>
    </row>
    <row r="604" spans="4:8">
      <c r="D604" s="40"/>
      <c r="E604" s="41"/>
      <c r="F604" s="41"/>
      <c r="G604" s="41"/>
      <c r="H604" s="41"/>
    </row>
    <row r="605" spans="4:8">
      <c r="D605" s="40"/>
      <c r="E605" s="41"/>
      <c r="F605" s="41"/>
      <c r="G605" s="41"/>
      <c r="H605" s="41"/>
    </row>
    <row r="606" spans="4:8">
      <c r="D606" s="40"/>
      <c r="E606" s="41"/>
      <c r="F606" s="41"/>
      <c r="G606" s="41"/>
      <c r="H606" s="41"/>
    </row>
    <row r="607" spans="4:8">
      <c r="D607" s="40"/>
      <c r="E607" s="41"/>
      <c r="F607" s="41"/>
      <c r="G607" s="41"/>
      <c r="H607" s="41"/>
    </row>
    <row r="608" spans="4:8">
      <c r="D608" s="40"/>
      <c r="E608" s="41"/>
      <c r="F608" s="41"/>
      <c r="G608" s="41"/>
      <c r="H608" s="41"/>
    </row>
    <row r="609" spans="4:8">
      <c r="D609" s="40"/>
      <c r="E609" s="41"/>
      <c r="F609" s="41"/>
      <c r="G609" s="41"/>
      <c r="H609" s="41"/>
    </row>
    <row r="610" spans="4:8">
      <c r="D610" s="40"/>
      <c r="E610" s="41"/>
      <c r="F610" s="41"/>
      <c r="G610" s="41"/>
      <c r="H610" s="41"/>
    </row>
    <row r="611" spans="4:8">
      <c r="D611" s="40"/>
      <c r="E611" s="41"/>
      <c r="F611" s="41"/>
      <c r="G611" s="41"/>
      <c r="H611" s="41"/>
    </row>
    <row r="612" spans="4:8">
      <c r="D612" s="40"/>
      <c r="E612" s="41"/>
      <c r="F612" s="41"/>
      <c r="G612" s="41"/>
      <c r="H612" s="41"/>
    </row>
    <row r="613" spans="4:8">
      <c r="D613" s="40"/>
      <c r="E613" s="41"/>
      <c r="F613" s="41"/>
      <c r="G613" s="41"/>
      <c r="H613" s="41"/>
    </row>
    <row r="614" spans="4:8">
      <c r="D614" s="40"/>
      <c r="E614" s="41"/>
      <c r="F614" s="41"/>
      <c r="G614" s="41"/>
      <c r="H614" s="41"/>
    </row>
    <row r="615" spans="4:8">
      <c r="D615" s="40"/>
      <c r="E615" s="41"/>
      <c r="F615" s="41"/>
      <c r="G615" s="41"/>
      <c r="H615" s="41"/>
    </row>
    <row r="616" spans="4:8">
      <c r="D616" s="40"/>
      <c r="E616" s="41"/>
      <c r="F616" s="41"/>
      <c r="G616" s="41"/>
      <c r="H616" s="41"/>
    </row>
    <row r="617" spans="4:8">
      <c r="D617" s="40"/>
      <c r="E617" s="41"/>
      <c r="F617" s="41"/>
      <c r="G617" s="41"/>
      <c r="H617" s="41"/>
    </row>
    <row r="618" spans="4:8">
      <c r="D618" s="40"/>
      <c r="E618" s="41"/>
      <c r="F618" s="41"/>
      <c r="G618" s="41"/>
      <c r="H618" s="41"/>
    </row>
    <row r="619" spans="4:8">
      <c r="D619" s="40"/>
      <c r="E619" s="41"/>
      <c r="F619" s="41"/>
      <c r="G619" s="41"/>
      <c r="H619" s="41"/>
    </row>
    <row r="620" spans="4:8">
      <c r="D620" s="40"/>
      <c r="E620" s="41"/>
      <c r="F620" s="41"/>
      <c r="G620" s="41"/>
      <c r="H620" s="41"/>
    </row>
    <row r="621" spans="4:8">
      <c r="D621" s="40"/>
      <c r="E621" s="41"/>
      <c r="F621" s="41"/>
      <c r="G621" s="41"/>
      <c r="H621" s="41"/>
    </row>
    <row r="622" spans="4:8">
      <c r="D622" s="40"/>
      <c r="E622" s="41"/>
      <c r="F622" s="41"/>
      <c r="G622" s="41"/>
      <c r="H622" s="41"/>
    </row>
    <row r="623" spans="4:8">
      <c r="D623" s="40"/>
      <c r="E623" s="41"/>
      <c r="F623" s="41"/>
      <c r="G623" s="41"/>
      <c r="H623" s="41"/>
    </row>
    <row r="624" spans="4:8">
      <c r="D624" s="40"/>
      <c r="E624" s="41"/>
      <c r="F624" s="41"/>
      <c r="G624" s="41"/>
      <c r="H624" s="41"/>
    </row>
    <row r="625" spans="4:8">
      <c r="D625" s="40"/>
      <c r="E625" s="41"/>
      <c r="F625" s="41"/>
      <c r="G625" s="41"/>
      <c r="H625" s="41"/>
    </row>
    <row r="626" spans="4:8">
      <c r="D626" s="40"/>
      <c r="E626" s="41"/>
      <c r="F626" s="41"/>
      <c r="G626" s="41"/>
      <c r="H626" s="41"/>
    </row>
    <row r="627" spans="4:8">
      <c r="D627" s="40"/>
      <c r="E627" s="41"/>
      <c r="F627" s="41"/>
      <c r="G627" s="41"/>
      <c r="H627" s="41"/>
    </row>
    <row r="628" spans="4:8">
      <c r="D628" s="40"/>
      <c r="E628" s="41"/>
      <c r="F628" s="41"/>
      <c r="G628" s="41"/>
      <c r="H628" s="41"/>
    </row>
    <row r="629" spans="4:8">
      <c r="D629" s="40"/>
      <c r="E629" s="41"/>
      <c r="F629" s="41"/>
      <c r="G629" s="41"/>
      <c r="H629" s="41"/>
    </row>
    <row r="630" spans="4:8">
      <c r="D630" s="40"/>
      <c r="E630" s="41"/>
      <c r="F630" s="41"/>
      <c r="G630" s="41"/>
      <c r="H630" s="41"/>
    </row>
    <row r="631" spans="4:8">
      <c r="D631" s="40"/>
      <c r="E631" s="41"/>
      <c r="F631" s="41"/>
      <c r="G631" s="41"/>
      <c r="H631" s="41"/>
    </row>
    <row r="632" spans="4:8">
      <c r="D632" s="40"/>
      <c r="E632" s="41"/>
      <c r="F632" s="41"/>
      <c r="G632" s="41"/>
      <c r="H632" s="41"/>
    </row>
    <row r="633" spans="4:8">
      <c r="D633" s="40"/>
      <c r="E633" s="41"/>
      <c r="F633" s="41"/>
      <c r="G633" s="41"/>
      <c r="H633" s="41"/>
    </row>
    <row r="634" spans="4:8">
      <c r="D634" s="40"/>
      <c r="E634" s="41"/>
      <c r="F634" s="41"/>
      <c r="G634" s="41"/>
      <c r="H634" s="41"/>
    </row>
    <row r="635" spans="4:8">
      <c r="D635" s="40"/>
      <c r="E635" s="41"/>
      <c r="F635" s="41"/>
      <c r="G635" s="41"/>
      <c r="H635" s="41"/>
    </row>
    <row r="636" spans="4:8">
      <c r="D636" s="40"/>
      <c r="E636" s="41"/>
      <c r="F636" s="41"/>
      <c r="G636" s="41"/>
      <c r="H636" s="41"/>
    </row>
    <row r="637" spans="4:8">
      <c r="D637" s="40"/>
      <c r="E637" s="41"/>
      <c r="F637" s="41"/>
      <c r="G637" s="41"/>
      <c r="H637" s="41"/>
    </row>
    <row r="638" spans="4:8">
      <c r="D638" s="40"/>
      <c r="E638" s="41"/>
      <c r="F638" s="41"/>
      <c r="G638" s="41"/>
      <c r="H638" s="41"/>
    </row>
    <row r="639" spans="4:8">
      <c r="D639" s="40"/>
      <c r="E639" s="41"/>
      <c r="F639" s="41"/>
      <c r="G639" s="41"/>
      <c r="H639" s="41"/>
    </row>
    <row r="640" spans="4:8">
      <c r="D640" s="40"/>
      <c r="E640" s="41"/>
      <c r="F640" s="41"/>
      <c r="G640" s="41"/>
      <c r="H640" s="41"/>
    </row>
    <row r="641" spans="4:8">
      <c r="D641" s="40"/>
      <c r="E641" s="41"/>
      <c r="F641" s="41"/>
      <c r="G641" s="41"/>
      <c r="H641" s="41"/>
    </row>
    <row r="642" spans="4:8">
      <c r="D642" s="40"/>
      <c r="E642" s="41"/>
      <c r="F642" s="41"/>
      <c r="G642" s="41"/>
      <c r="H642" s="41"/>
    </row>
    <row r="643" spans="4:8">
      <c r="D643" s="40"/>
      <c r="E643" s="41"/>
      <c r="F643" s="41"/>
      <c r="G643" s="41"/>
      <c r="H643" s="41"/>
    </row>
    <row r="644" spans="4:8">
      <c r="D644" s="40"/>
      <c r="E644" s="41"/>
      <c r="F644" s="41"/>
      <c r="G644" s="41"/>
      <c r="H644" s="41"/>
    </row>
    <row r="645" spans="4:8">
      <c r="D645" s="40"/>
      <c r="E645" s="41"/>
      <c r="F645" s="41"/>
      <c r="G645" s="41"/>
      <c r="H645" s="41"/>
    </row>
    <row r="646" spans="4:8">
      <c r="D646" s="40"/>
      <c r="E646" s="41"/>
      <c r="F646" s="41"/>
      <c r="G646" s="41"/>
      <c r="H646" s="41"/>
    </row>
    <row r="647" spans="4:8">
      <c r="D647" s="40"/>
      <c r="E647" s="41"/>
      <c r="F647" s="41"/>
      <c r="G647" s="41"/>
      <c r="H647" s="41"/>
    </row>
    <row r="648" spans="4:8">
      <c r="D648" s="40"/>
      <c r="E648" s="41"/>
      <c r="F648" s="41"/>
      <c r="G648" s="41"/>
      <c r="H648" s="41"/>
    </row>
    <row r="649" spans="4:8">
      <c r="D649" s="40"/>
      <c r="E649" s="41"/>
      <c r="F649" s="41"/>
      <c r="G649" s="41"/>
      <c r="H649" s="41"/>
    </row>
    <row r="650" spans="4:8">
      <c r="D650" s="40"/>
      <c r="E650" s="41"/>
      <c r="F650" s="41"/>
      <c r="G650" s="41"/>
      <c r="H650" s="41"/>
    </row>
    <row r="651" spans="4:8">
      <c r="D651" s="40"/>
      <c r="E651" s="41"/>
      <c r="F651" s="41"/>
      <c r="G651" s="41"/>
      <c r="H651" s="41"/>
    </row>
    <row r="652" spans="4:8">
      <c r="D652" s="40"/>
      <c r="E652" s="41"/>
      <c r="F652" s="41"/>
      <c r="G652" s="41"/>
      <c r="H652" s="41"/>
    </row>
    <row r="653" spans="4:8">
      <c r="D653" s="40"/>
      <c r="E653" s="41"/>
      <c r="F653" s="41"/>
      <c r="G653" s="41"/>
      <c r="H653" s="41"/>
    </row>
    <row r="654" spans="4:8">
      <c r="D654" s="40"/>
      <c r="E654" s="41"/>
      <c r="F654" s="41"/>
      <c r="G654" s="41"/>
      <c r="H654" s="41"/>
    </row>
    <row r="655" spans="4:8">
      <c r="D655" s="40"/>
      <c r="E655" s="41"/>
      <c r="F655" s="41"/>
      <c r="G655" s="41"/>
      <c r="H655" s="41"/>
    </row>
    <row r="656" spans="4:8">
      <c r="D656" s="40"/>
      <c r="E656" s="41"/>
      <c r="F656" s="41"/>
      <c r="G656" s="41"/>
      <c r="H656" s="41"/>
    </row>
    <row r="657" spans="4:8">
      <c r="D657" s="40"/>
      <c r="E657" s="41"/>
      <c r="F657" s="41"/>
      <c r="G657" s="41"/>
      <c r="H657" s="41"/>
    </row>
    <row r="658" spans="4:8">
      <c r="D658" s="40"/>
      <c r="E658" s="41"/>
      <c r="F658" s="41"/>
      <c r="G658" s="41"/>
      <c r="H658" s="41"/>
    </row>
    <row r="659" spans="4:8">
      <c r="D659" s="40"/>
      <c r="E659" s="41"/>
      <c r="F659" s="41"/>
      <c r="G659" s="41"/>
      <c r="H659" s="41"/>
    </row>
    <row r="660" spans="4:8">
      <c r="D660" s="40"/>
      <c r="E660" s="41"/>
      <c r="F660" s="41"/>
      <c r="G660" s="41"/>
      <c r="H660" s="41"/>
    </row>
    <row r="661" spans="4:8">
      <c r="D661" s="40"/>
      <c r="E661" s="41"/>
      <c r="F661" s="41"/>
      <c r="G661" s="41"/>
      <c r="H661" s="41"/>
    </row>
    <row r="662" spans="4:8">
      <c r="D662" s="40"/>
      <c r="E662" s="41"/>
      <c r="F662" s="41"/>
      <c r="G662" s="41"/>
      <c r="H662" s="41"/>
    </row>
    <row r="663" spans="4:8">
      <c r="D663" s="40"/>
      <c r="E663" s="41"/>
      <c r="F663" s="41"/>
      <c r="G663" s="41"/>
      <c r="H663" s="41"/>
    </row>
    <row r="664" spans="4:8">
      <c r="D664" s="40"/>
      <c r="E664" s="41"/>
      <c r="F664" s="41"/>
      <c r="G664" s="41"/>
      <c r="H664" s="41"/>
    </row>
    <row r="665" spans="4:8">
      <c r="D665" s="40"/>
      <c r="E665" s="41"/>
      <c r="F665" s="41"/>
      <c r="G665" s="41"/>
      <c r="H665" s="41"/>
    </row>
    <row r="666" spans="4:8">
      <c r="D666" s="40"/>
      <c r="E666" s="41"/>
      <c r="F666" s="41"/>
      <c r="G666" s="41"/>
      <c r="H666" s="41"/>
    </row>
    <row r="667" spans="4:8">
      <c r="D667" s="40"/>
      <c r="E667" s="41"/>
      <c r="F667" s="41"/>
      <c r="G667" s="41"/>
      <c r="H667" s="41"/>
    </row>
    <row r="668" spans="4:8">
      <c r="D668" s="40"/>
      <c r="E668" s="41"/>
      <c r="F668" s="41"/>
      <c r="G668" s="41"/>
      <c r="H668" s="41"/>
    </row>
    <row r="669" spans="4:8">
      <c r="D669" s="40"/>
      <c r="E669" s="41"/>
      <c r="F669" s="41"/>
      <c r="G669" s="41"/>
      <c r="H669" s="41"/>
    </row>
    <row r="670" spans="4:8">
      <c r="D670" s="40"/>
      <c r="E670" s="41"/>
      <c r="F670" s="41"/>
      <c r="G670" s="41"/>
      <c r="H670" s="41"/>
    </row>
    <row r="671" spans="4:8">
      <c r="D671" s="40"/>
      <c r="E671" s="41"/>
      <c r="F671" s="41"/>
      <c r="G671" s="41"/>
      <c r="H671" s="41"/>
    </row>
    <row r="672" spans="4:8">
      <c r="D672" s="40"/>
      <c r="E672" s="41"/>
      <c r="F672" s="41"/>
      <c r="G672" s="41"/>
      <c r="H672" s="41"/>
    </row>
    <row r="673" spans="4:8">
      <c r="D673" s="40"/>
      <c r="E673" s="41"/>
      <c r="F673" s="41"/>
      <c r="G673" s="41"/>
      <c r="H673" s="41"/>
    </row>
    <row r="674" spans="4:8">
      <c r="D674" s="40"/>
      <c r="E674" s="41"/>
      <c r="F674" s="41"/>
      <c r="G674" s="41"/>
      <c r="H674" s="41"/>
    </row>
    <row r="675" spans="4:8">
      <c r="D675" s="40"/>
      <c r="E675" s="41"/>
      <c r="F675" s="41"/>
      <c r="G675" s="41"/>
      <c r="H675" s="41"/>
    </row>
    <row r="676" spans="4:8">
      <c r="D676" s="40"/>
      <c r="E676" s="41"/>
      <c r="F676" s="41"/>
      <c r="G676" s="41"/>
      <c r="H676" s="41"/>
    </row>
    <row r="677" spans="4:8">
      <c r="D677" s="40"/>
      <c r="E677" s="41"/>
      <c r="F677" s="41"/>
      <c r="G677" s="41"/>
      <c r="H677" s="41"/>
    </row>
    <row r="678" spans="4:8">
      <c r="D678" s="40"/>
      <c r="E678" s="41"/>
      <c r="F678" s="41"/>
      <c r="G678" s="41"/>
      <c r="H678" s="41"/>
    </row>
    <row r="679" spans="4:8">
      <c r="D679" s="40"/>
      <c r="E679" s="41"/>
      <c r="F679" s="41"/>
      <c r="G679" s="41"/>
      <c r="H679" s="41"/>
    </row>
    <row r="680" spans="4:8">
      <c r="D680" s="40"/>
      <c r="E680" s="41"/>
      <c r="F680" s="41"/>
      <c r="G680" s="41"/>
      <c r="H680" s="41"/>
    </row>
    <row r="681" spans="4:8">
      <c r="D681" s="40"/>
      <c r="E681" s="41"/>
      <c r="F681" s="41"/>
      <c r="G681" s="41"/>
      <c r="H681" s="41"/>
    </row>
    <row r="682" spans="4:8">
      <c r="D682" s="40"/>
      <c r="E682" s="41"/>
      <c r="F682" s="41"/>
      <c r="G682" s="41"/>
      <c r="H682" s="41"/>
    </row>
    <row r="683" spans="4:8">
      <c r="D683" s="40"/>
      <c r="E683" s="41"/>
      <c r="F683" s="41"/>
      <c r="G683" s="41"/>
      <c r="H683" s="41"/>
    </row>
    <row r="684" spans="4:8">
      <c r="D684" s="40"/>
      <c r="E684" s="41"/>
      <c r="F684" s="41"/>
      <c r="G684" s="41"/>
      <c r="H684" s="41"/>
    </row>
    <row r="685" spans="4:8">
      <c r="D685" s="40"/>
      <c r="E685" s="41"/>
      <c r="F685" s="41"/>
      <c r="G685" s="41"/>
      <c r="H685" s="41"/>
    </row>
    <row r="686" spans="4:8">
      <c r="D686" s="40"/>
      <c r="E686" s="41"/>
      <c r="F686" s="41"/>
      <c r="G686" s="41"/>
      <c r="H686" s="41"/>
    </row>
    <row r="687" spans="4:8">
      <c r="D687" s="40"/>
      <c r="E687" s="41"/>
      <c r="F687" s="41"/>
      <c r="G687" s="41"/>
      <c r="H687" s="41"/>
    </row>
    <row r="688" spans="4:8">
      <c r="D688" s="40"/>
      <c r="E688" s="41"/>
      <c r="F688" s="41"/>
      <c r="G688" s="41"/>
      <c r="H688" s="41"/>
    </row>
    <row r="689" spans="4:8">
      <c r="D689" s="40"/>
      <c r="E689" s="41"/>
      <c r="F689" s="41"/>
      <c r="G689" s="41"/>
      <c r="H689" s="41"/>
    </row>
    <row r="690" spans="4:8">
      <c r="D690" s="40"/>
      <c r="E690" s="41"/>
      <c r="F690" s="41"/>
      <c r="G690" s="41"/>
      <c r="H690" s="41"/>
    </row>
    <row r="691" spans="4:8">
      <c r="D691" s="40"/>
      <c r="E691" s="41"/>
      <c r="F691" s="41"/>
      <c r="G691" s="41"/>
      <c r="H691" s="41"/>
    </row>
    <row r="692" spans="4:8">
      <c r="D692" s="40"/>
      <c r="E692" s="41"/>
      <c r="F692" s="41"/>
      <c r="G692" s="41"/>
      <c r="H692" s="41"/>
    </row>
    <row r="693" spans="4:8">
      <c r="D693" s="40"/>
      <c r="E693" s="41"/>
      <c r="F693" s="41"/>
      <c r="G693" s="41"/>
      <c r="H693" s="41"/>
    </row>
    <row r="694" spans="4:8">
      <c r="D694" s="40"/>
      <c r="E694" s="41"/>
      <c r="F694" s="41"/>
      <c r="G694" s="41"/>
      <c r="H694" s="41"/>
    </row>
    <row r="695" spans="4:8">
      <c r="D695" s="40"/>
      <c r="E695" s="41"/>
      <c r="F695" s="41"/>
      <c r="G695" s="41"/>
      <c r="H695" s="41"/>
    </row>
    <row r="696" spans="4:8">
      <c r="D696" s="40"/>
      <c r="E696" s="41"/>
      <c r="F696" s="41"/>
      <c r="G696" s="41"/>
      <c r="H696" s="41"/>
    </row>
    <row r="697" spans="4:8">
      <c r="D697" s="40"/>
      <c r="E697" s="41"/>
      <c r="F697" s="41"/>
      <c r="G697" s="41"/>
      <c r="H697" s="41"/>
    </row>
    <row r="698" spans="4:8">
      <c r="D698" s="40"/>
      <c r="E698" s="41"/>
      <c r="F698" s="41"/>
      <c r="G698" s="41"/>
      <c r="H698" s="41"/>
    </row>
    <row r="699" spans="4:8">
      <c r="D699" s="40"/>
      <c r="E699" s="41"/>
      <c r="F699" s="41"/>
      <c r="G699" s="41"/>
      <c r="H699" s="41"/>
    </row>
    <row r="700" spans="4:8">
      <c r="D700" s="40"/>
      <c r="E700" s="41"/>
      <c r="F700" s="41"/>
      <c r="G700" s="41"/>
      <c r="H700" s="41"/>
    </row>
    <row r="701" spans="4:8">
      <c r="D701" s="40"/>
      <c r="E701" s="41"/>
      <c r="F701" s="41"/>
      <c r="G701" s="41"/>
      <c r="H701" s="41"/>
    </row>
    <row r="702" spans="4:8">
      <c r="D702" s="40"/>
      <c r="E702" s="41"/>
      <c r="F702" s="41"/>
      <c r="G702" s="41"/>
      <c r="H702" s="41"/>
    </row>
    <row r="703" spans="4:8">
      <c r="D703" s="40"/>
      <c r="E703" s="41"/>
      <c r="F703" s="41"/>
      <c r="G703" s="41"/>
      <c r="H703" s="41"/>
    </row>
    <row r="704" spans="4:8">
      <c r="D704" s="40"/>
      <c r="E704" s="41"/>
      <c r="F704" s="41"/>
      <c r="G704" s="41"/>
      <c r="H704" s="41"/>
    </row>
    <row r="705" spans="4:8">
      <c r="D705" s="40"/>
      <c r="E705" s="41"/>
      <c r="F705" s="41"/>
      <c r="G705" s="41"/>
      <c r="H705" s="41"/>
    </row>
    <row r="706" spans="4:8">
      <c r="D706" s="40"/>
      <c r="E706" s="41"/>
      <c r="F706" s="41"/>
      <c r="G706" s="41"/>
      <c r="H706" s="41"/>
    </row>
    <row r="707" spans="4:8">
      <c r="D707" s="40"/>
      <c r="E707" s="41"/>
      <c r="F707" s="41"/>
      <c r="G707" s="41"/>
      <c r="H707" s="41"/>
    </row>
    <row r="708" spans="4:8">
      <c r="D708" s="40"/>
      <c r="E708" s="41"/>
      <c r="F708" s="41"/>
      <c r="G708" s="41"/>
      <c r="H708" s="41"/>
    </row>
    <row r="709" spans="4:8">
      <c r="D709" s="40"/>
      <c r="E709" s="41"/>
      <c r="F709" s="41"/>
      <c r="G709" s="41"/>
      <c r="H709" s="41"/>
    </row>
    <row r="710" spans="4:8">
      <c r="D710" s="40"/>
      <c r="E710" s="41"/>
      <c r="F710" s="41"/>
      <c r="G710" s="41"/>
      <c r="H710" s="41"/>
    </row>
    <row r="711" spans="4:8">
      <c r="D711" s="40"/>
      <c r="E711" s="41"/>
      <c r="F711" s="41"/>
      <c r="G711" s="41"/>
      <c r="H711" s="41"/>
    </row>
    <row r="712" spans="4:8">
      <c r="D712" s="40"/>
      <c r="E712" s="41"/>
      <c r="F712" s="41"/>
      <c r="G712" s="41"/>
      <c r="H712" s="41"/>
    </row>
    <row r="713" spans="4:8">
      <c r="D713" s="40"/>
      <c r="E713" s="41"/>
      <c r="F713" s="41"/>
      <c r="G713" s="41"/>
      <c r="H713" s="41"/>
    </row>
    <row r="714" spans="4:8">
      <c r="D714" s="40"/>
      <c r="E714" s="41"/>
      <c r="F714" s="41"/>
      <c r="G714" s="41"/>
      <c r="H714" s="41"/>
    </row>
    <row r="715" spans="4:8">
      <c r="D715" s="40"/>
      <c r="E715" s="41"/>
      <c r="F715" s="41"/>
      <c r="G715" s="41"/>
      <c r="H715" s="41"/>
    </row>
    <row r="716" spans="4:8">
      <c r="D716" s="40"/>
      <c r="E716" s="41"/>
      <c r="F716" s="41"/>
      <c r="G716" s="41"/>
      <c r="H716" s="41"/>
    </row>
    <row r="717" spans="4:8">
      <c r="D717" s="40"/>
      <c r="E717" s="41"/>
      <c r="F717" s="41"/>
      <c r="G717" s="41"/>
      <c r="H717" s="41"/>
    </row>
    <row r="718" spans="4:8">
      <c r="D718" s="40"/>
      <c r="E718" s="41"/>
      <c r="F718" s="41"/>
      <c r="G718" s="41"/>
      <c r="H718" s="41"/>
    </row>
    <row r="719" spans="4:8">
      <c r="D719" s="40"/>
      <c r="E719" s="41"/>
      <c r="F719" s="41"/>
      <c r="G719" s="41"/>
      <c r="H719" s="41"/>
    </row>
    <row r="720" spans="4:8">
      <c r="D720" s="40"/>
      <c r="E720" s="41"/>
      <c r="F720" s="41"/>
      <c r="G720" s="41"/>
      <c r="H720" s="41"/>
    </row>
    <row r="721" spans="4:8">
      <c r="D721" s="40"/>
      <c r="E721" s="41"/>
      <c r="F721" s="41"/>
      <c r="G721" s="41"/>
      <c r="H721" s="41"/>
    </row>
    <row r="722" spans="4:8">
      <c r="D722" s="40"/>
      <c r="E722" s="41"/>
      <c r="F722" s="41"/>
      <c r="G722" s="41"/>
      <c r="H722" s="41"/>
    </row>
    <row r="723" spans="4:8">
      <c r="D723" s="40"/>
      <c r="E723" s="41"/>
      <c r="F723" s="41"/>
      <c r="G723" s="41"/>
      <c r="H723" s="41"/>
    </row>
    <row r="724" spans="4:8">
      <c r="D724" s="40"/>
      <c r="E724" s="41"/>
      <c r="F724" s="41"/>
      <c r="G724" s="41"/>
      <c r="H724" s="41"/>
    </row>
    <row r="725" spans="4:8">
      <c r="D725" s="40"/>
      <c r="E725" s="41"/>
      <c r="F725" s="41"/>
      <c r="G725" s="41"/>
      <c r="H725" s="41"/>
    </row>
    <row r="726" spans="4:8">
      <c r="D726" s="40"/>
      <c r="E726" s="41"/>
      <c r="F726" s="41"/>
      <c r="G726" s="41"/>
      <c r="H726" s="41"/>
    </row>
    <row r="727" spans="4:8">
      <c r="D727" s="40"/>
      <c r="E727" s="41"/>
      <c r="F727" s="41"/>
      <c r="G727" s="41"/>
      <c r="H727" s="41"/>
    </row>
    <row r="728" spans="4:8">
      <c r="D728" s="40"/>
      <c r="E728" s="41"/>
      <c r="F728" s="41"/>
      <c r="G728" s="41"/>
      <c r="H728" s="41"/>
    </row>
    <row r="729" spans="4:8">
      <c r="D729" s="40"/>
      <c r="E729" s="41"/>
      <c r="F729" s="41"/>
      <c r="G729" s="41"/>
      <c r="H729" s="41"/>
    </row>
    <row r="730" spans="4:8">
      <c r="D730" s="40"/>
      <c r="E730" s="41"/>
      <c r="F730" s="41"/>
      <c r="G730" s="41"/>
      <c r="H730" s="41"/>
    </row>
    <row r="731" spans="4:8">
      <c r="D731" s="40"/>
      <c r="E731" s="41"/>
      <c r="F731" s="41"/>
      <c r="G731" s="41"/>
      <c r="H731" s="41"/>
    </row>
    <row r="732" spans="4:8">
      <c r="D732" s="40"/>
      <c r="E732" s="41"/>
      <c r="F732" s="41"/>
      <c r="G732" s="41"/>
      <c r="H732" s="41"/>
    </row>
    <row r="733" spans="4:8">
      <c r="D733" s="40"/>
      <c r="E733" s="41"/>
      <c r="F733" s="41"/>
      <c r="G733" s="41"/>
      <c r="H733" s="41"/>
    </row>
    <row r="734" spans="4:8">
      <c r="D734" s="40"/>
      <c r="E734" s="41"/>
      <c r="F734" s="41"/>
      <c r="G734" s="41"/>
      <c r="H734" s="41"/>
    </row>
    <row r="735" spans="4:8">
      <c r="D735" s="40"/>
      <c r="E735" s="41"/>
      <c r="F735" s="41"/>
      <c r="G735" s="41"/>
      <c r="H735" s="41"/>
    </row>
    <row r="736" spans="4:8">
      <c r="D736" s="40"/>
      <c r="E736" s="41"/>
      <c r="F736" s="41"/>
      <c r="G736" s="41"/>
      <c r="H736" s="41"/>
    </row>
    <row r="737" spans="4:8">
      <c r="D737" s="40"/>
      <c r="E737" s="41"/>
      <c r="F737" s="41"/>
      <c r="G737" s="41"/>
      <c r="H737" s="41"/>
    </row>
    <row r="738" spans="4:8">
      <c r="D738" s="40"/>
      <c r="E738" s="41"/>
      <c r="F738" s="41"/>
      <c r="G738" s="41"/>
      <c r="H738" s="41"/>
    </row>
    <row r="739" spans="4:8">
      <c r="D739" s="40"/>
      <c r="E739" s="41"/>
      <c r="F739" s="41"/>
      <c r="G739" s="41"/>
      <c r="H739" s="41"/>
    </row>
    <row r="740" spans="4:8">
      <c r="D740" s="40"/>
      <c r="E740" s="41"/>
      <c r="F740" s="41"/>
      <c r="G740" s="41"/>
      <c r="H740" s="41"/>
    </row>
    <row r="741" spans="4:8">
      <c r="D741" s="40"/>
      <c r="E741" s="41"/>
      <c r="F741" s="41"/>
      <c r="G741" s="41"/>
      <c r="H741" s="41"/>
    </row>
    <row r="742" spans="4:8">
      <c r="D742" s="40"/>
      <c r="E742" s="41"/>
      <c r="F742" s="41"/>
      <c r="G742" s="41"/>
      <c r="H742" s="41"/>
    </row>
    <row r="743" spans="4:8">
      <c r="D743" s="40"/>
      <c r="E743" s="41"/>
      <c r="F743" s="41"/>
      <c r="G743" s="41"/>
      <c r="H743" s="41"/>
    </row>
    <row r="744" spans="4:8">
      <c r="D744" s="40"/>
      <c r="E744" s="41"/>
      <c r="F744" s="41"/>
      <c r="G744" s="41"/>
      <c r="H744" s="41"/>
    </row>
    <row r="745" spans="4:8">
      <c r="D745" s="40"/>
      <c r="E745" s="41"/>
      <c r="F745" s="41"/>
      <c r="G745" s="41"/>
      <c r="H745" s="41"/>
    </row>
    <row r="746" spans="4:8">
      <c r="D746" s="40"/>
      <c r="E746" s="41"/>
      <c r="F746" s="41"/>
      <c r="G746" s="41"/>
      <c r="H746" s="41"/>
    </row>
    <row r="747" spans="4:8">
      <c r="D747" s="40"/>
      <c r="E747" s="41"/>
      <c r="F747" s="41"/>
      <c r="G747" s="41"/>
      <c r="H747" s="41"/>
    </row>
    <row r="748" spans="4:8">
      <c r="D748" s="40"/>
      <c r="E748" s="41"/>
      <c r="F748" s="41"/>
      <c r="G748" s="41"/>
      <c r="H748" s="41"/>
    </row>
    <row r="749" spans="4:8">
      <c r="D749" s="40"/>
      <c r="E749" s="41"/>
      <c r="F749" s="41"/>
      <c r="G749" s="41"/>
      <c r="H749" s="41"/>
    </row>
    <row r="750" spans="4:8">
      <c r="D750" s="40"/>
      <c r="E750" s="41"/>
      <c r="F750" s="41"/>
      <c r="G750" s="41"/>
      <c r="H750" s="41"/>
    </row>
    <row r="751" spans="4:8">
      <c r="D751" s="40"/>
      <c r="E751" s="41"/>
      <c r="F751" s="41"/>
      <c r="G751" s="41"/>
      <c r="H751" s="41"/>
    </row>
    <row r="752" spans="4:8">
      <c r="D752" s="40"/>
      <c r="E752" s="41"/>
      <c r="F752" s="41"/>
      <c r="G752" s="41"/>
      <c r="H752" s="41"/>
    </row>
    <row r="753" spans="4:8">
      <c r="D753" s="40"/>
      <c r="E753" s="41"/>
      <c r="F753" s="41"/>
      <c r="G753" s="41"/>
      <c r="H753" s="41"/>
    </row>
    <row r="754" spans="4:8">
      <c r="D754" s="40"/>
      <c r="E754" s="41"/>
      <c r="F754" s="41"/>
      <c r="G754" s="41"/>
      <c r="H754" s="41"/>
    </row>
    <row r="755" spans="4:8">
      <c r="D755" s="40"/>
      <c r="E755" s="41"/>
      <c r="F755" s="41"/>
      <c r="G755" s="41"/>
      <c r="H755" s="41"/>
    </row>
    <row r="756" spans="4:8">
      <c r="D756" s="40"/>
      <c r="E756" s="41"/>
      <c r="F756" s="41"/>
      <c r="G756" s="41"/>
      <c r="H756" s="41"/>
    </row>
    <row r="757" spans="4:8">
      <c r="D757" s="40"/>
      <c r="E757" s="41"/>
      <c r="F757" s="41"/>
      <c r="G757" s="41"/>
      <c r="H757" s="41"/>
    </row>
    <row r="758" spans="4:8">
      <c r="D758" s="40"/>
      <c r="E758" s="41"/>
      <c r="F758" s="41"/>
      <c r="G758" s="41"/>
      <c r="H758" s="41"/>
    </row>
    <row r="759" spans="4:8">
      <c r="D759" s="40"/>
      <c r="E759" s="41"/>
      <c r="F759" s="41"/>
      <c r="G759" s="41"/>
      <c r="H759" s="41"/>
    </row>
    <row r="760" spans="4:8">
      <c r="D760" s="40"/>
      <c r="E760" s="41"/>
      <c r="F760" s="41"/>
      <c r="G760" s="41"/>
      <c r="H760" s="41"/>
    </row>
    <row r="761" spans="4:8">
      <c r="D761" s="40"/>
      <c r="E761" s="41"/>
      <c r="F761" s="41"/>
      <c r="G761" s="41"/>
      <c r="H761" s="41"/>
    </row>
    <row r="762" spans="4:8">
      <c r="D762" s="40"/>
      <c r="E762" s="41"/>
      <c r="F762" s="41"/>
      <c r="G762" s="41"/>
      <c r="H762" s="41"/>
    </row>
    <row r="763" spans="4:8">
      <c r="D763" s="40"/>
      <c r="E763" s="41"/>
      <c r="F763" s="41"/>
      <c r="G763" s="41"/>
      <c r="H763" s="41"/>
    </row>
    <row r="764" spans="4:8">
      <c r="D764" s="40"/>
      <c r="E764" s="41"/>
      <c r="F764" s="41"/>
      <c r="G764" s="41"/>
      <c r="H764" s="41"/>
    </row>
    <row r="765" spans="4:8">
      <c r="D765" s="40"/>
      <c r="E765" s="41"/>
      <c r="F765" s="41"/>
      <c r="G765" s="41"/>
      <c r="H765" s="41"/>
    </row>
    <row r="766" spans="4:8">
      <c r="D766" s="40"/>
      <c r="E766" s="41"/>
      <c r="F766" s="41"/>
      <c r="G766" s="41"/>
      <c r="H766" s="41"/>
    </row>
    <row r="767" spans="4:8">
      <c r="D767" s="40"/>
      <c r="E767" s="41"/>
      <c r="F767" s="41"/>
      <c r="G767" s="41"/>
      <c r="H767" s="41"/>
    </row>
    <row r="768" spans="4:8">
      <c r="D768" s="40"/>
      <c r="E768" s="41"/>
      <c r="F768" s="41"/>
      <c r="G768" s="41"/>
      <c r="H768" s="41"/>
    </row>
    <row r="769" spans="4:8">
      <c r="D769" s="40"/>
      <c r="E769" s="41"/>
      <c r="F769" s="41"/>
      <c r="G769" s="41"/>
      <c r="H769" s="41"/>
    </row>
    <row r="770" spans="4:8">
      <c r="D770" s="40"/>
      <c r="E770" s="41"/>
      <c r="F770" s="41"/>
      <c r="G770" s="41"/>
      <c r="H770" s="41"/>
    </row>
    <row r="771" spans="4:8">
      <c r="D771" s="40"/>
      <c r="E771" s="41"/>
      <c r="F771" s="41"/>
      <c r="G771" s="41"/>
      <c r="H771" s="41"/>
    </row>
    <row r="772" spans="4:8">
      <c r="D772" s="40"/>
      <c r="E772" s="41"/>
      <c r="F772" s="41"/>
      <c r="G772" s="41"/>
      <c r="H772" s="41"/>
    </row>
    <row r="773" spans="4:8">
      <c r="D773" s="40"/>
      <c r="E773" s="41"/>
      <c r="F773" s="41"/>
      <c r="G773" s="41"/>
      <c r="H773" s="41"/>
    </row>
    <row r="774" spans="4:8">
      <c r="D774" s="40"/>
      <c r="E774" s="41"/>
      <c r="F774" s="41"/>
      <c r="G774" s="41"/>
      <c r="H774" s="41"/>
    </row>
    <row r="775" spans="4:8">
      <c r="D775" s="40"/>
      <c r="E775" s="41"/>
      <c r="F775" s="41"/>
      <c r="G775" s="41"/>
      <c r="H775" s="41"/>
    </row>
    <row r="776" spans="4:8">
      <c r="D776" s="40"/>
      <c r="E776" s="41"/>
      <c r="F776" s="41"/>
      <c r="G776" s="41"/>
      <c r="H776" s="41"/>
    </row>
    <row r="777" spans="4:8">
      <c r="D777" s="40"/>
      <c r="E777" s="41"/>
      <c r="F777" s="41"/>
      <c r="G777" s="41"/>
      <c r="H777" s="41"/>
    </row>
    <row r="778" spans="4:8">
      <c r="D778" s="40"/>
      <c r="E778" s="41"/>
      <c r="F778" s="41"/>
      <c r="G778" s="41"/>
      <c r="H778" s="41"/>
    </row>
    <row r="779" spans="4:8">
      <c r="D779" s="40"/>
      <c r="E779" s="41"/>
      <c r="F779" s="41"/>
      <c r="G779" s="41"/>
      <c r="H779" s="41"/>
    </row>
    <row r="780" spans="4:8">
      <c r="D780" s="40"/>
      <c r="E780" s="41"/>
      <c r="F780" s="41"/>
      <c r="G780" s="41"/>
      <c r="H780" s="41"/>
    </row>
    <row r="781" spans="4:8">
      <c r="D781" s="40"/>
      <c r="E781" s="41"/>
      <c r="F781" s="41"/>
      <c r="G781" s="41"/>
      <c r="H781" s="41"/>
    </row>
    <row r="782" spans="4:8">
      <c r="D782" s="40"/>
      <c r="E782" s="41"/>
      <c r="F782" s="41"/>
      <c r="G782" s="41"/>
      <c r="H782" s="41"/>
    </row>
    <row r="783" spans="4:8">
      <c r="D783" s="40"/>
      <c r="E783" s="41"/>
      <c r="F783" s="41"/>
      <c r="G783" s="41"/>
      <c r="H783" s="41"/>
    </row>
    <row r="784" spans="4:8">
      <c r="D784" s="40"/>
      <c r="E784" s="41"/>
      <c r="F784" s="41"/>
      <c r="G784" s="41"/>
      <c r="H784" s="41"/>
    </row>
    <row r="785" spans="4:8">
      <c r="D785" s="40"/>
      <c r="E785" s="41"/>
      <c r="F785" s="41"/>
      <c r="G785" s="41"/>
      <c r="H785" s="41"/>
    </row>
    <row r="786" spans="4:8">
      <c r="D786" s="40"/>
      <c r="E786" s="41"/>
      <c r="F786" s="41"/>
      <c r="G786" s="41"/>
      <c r="H786" s="41"/>
    </row>
    <row r="787" spans="4:8">
      <c r="D787" s="40"/>
      <c r="E787" s="41"/>
      <c r="F787" s="41"/>
      <c r="G787" s="41"/>
      <c r="H787" s="41"/>
    </row>
    <row r="788" spans="4:8">
      <c r="D788" s="40"/>
      <c r="E788" s="41"/>
      <c r="F788" s="41"/>
      <c r="G788" s="41"/>
      <c r="H788" s="41"/>
    </row>
    <row r="789" spans="4:8">
      <c r="D789" s="40"/>
      <c r="E789" s="41"/>
      <c r="F789" s="41"/>
      <c r="G789" s="41"/>
      <c r="H789" s="41"/>
    </row>
    <row r="790" spans="4:8">
      <c r="D790" s="40"/>
      <c r="E790" s="41"/>
      <c r="F790" s="41"/>
      <c r="G790" s="41"/>
      <c r="H790" s="41"/>
    </row>
    <row r="791" spans="4:8">
      <c r="D791" s="40"/>
      <c r="E791" s="41"/>
      <c r="F791" s="41"/>
      <c r="G791" s="41"/>
      <c r="H791" s="41"/>
    </row>
    <row r="792" spans="4:8">
      <c r="D792" s="40"/>
      <c r="E792" s="41"/>
      <c r="F792" s="41"/>
      <c r="G792" s="41"/>
      <c r="H792" s="41"/>
    </row>
    <row r="793" spans="4:8">
      <c r="D793" s="40"/>
      <c r="E793" s="41"/>
      <c r="F793" s="41"/>
      <c r="G793" s="41"/>
      <c r="H793" s="41"/>
    </row>
    <row r="794" spans="4:8">
      <c r="D794" s="40"/>
      <c r="E794" s="41"/>
      <c r="F794" s="41"/>
      <c r="G794" s="41"/>
      <c r="H794" s="41"/>
    </row>
    <row r="795" spans="4:8">
      <c r="D795" s="40"/>
      <c r="E795" s="41"/>
      <c r="F795" s="41"/>
      <c r="G795" s="41"/>
      <c r="H795" s="41"/>
    </row>
    <row r="796" spans="4:8">
      <c r="D796" s="40"/>
      <c r="E796" s="41"/>
      <c r="F796" s="41"/>
      <c r="G796" s="41"/>
      <c r="H796" s="41"/>
    </row>
    <row r="797" spans="4:8">
      <c r="D797" s="40"/>
      <c r="E797" s="41"/>
      <c r="F797" s="41"/>
      <c r="G797" s="41"/>
      <c r="H797" s="41"/>
    </row>
    <row r="798" spans="4:8">
      <c r="D798" s="40"/>
      <c r="E798" s="41"/>
      <c r="F798" s="41"/>
      <c r="G798" s="41"/>
      <c r="H798" s="41"/>
    </row>
    <row r="799" spans="4:8">
      <c r="D799" s="40"/>
      <c r="E799" s="41"/>
      <c r="F799" s="41"/>
      <c r="G799" s="41"/>
      <c r="H799" s="41"/>
    </row>
    <row r="800" spans="4:8">
      <c r="D800" s="40"/>
      <c r="E800" s="41"/>
      <c r="F800" s="41"/>
      <c r="G800" s="41"/>
      <c r="H800" s="41"/>
    </row>
    <row r="801" spans="4:8">
      <c r="D801" s="40"/>
      <c r="E801" s="41"/>
      <c r="F801" s="41"/>
      <c r="G801" s="41"/>
      <c r="H801" s="41"/>
    </row>
    <row r="802" spans="4:8">
      <c r="D802" s="40"/>
      <c r="E802" s="41"/>
      <c r="F802" s="41"/>
      <c r="G802" s="41"/>
      <c r="H802" s="41"/>
    </row>
    <row r="803" spans="4:8">
      <c r="D803" s="40"/>
      <c r="E803" s="41"/>
      <c r="F803" s="41"/>
      <c r="G803" s="41"/>
      <c r="H803" s="41"/>
    </row>
    <row r="804" spans="4:8">
      <c r="D804" s="40"/>
      <c r="E804" s="41"/>
      <c r="F804" s="41"/>
      <c r="G804" s="41"/>
      <c r="H804" s="41"/>
    </row>
    <row r="805" spans="4:8">
      <c r="D805" s="40"/>
      <c r="E805" s="41"/>
      <c r="F805" s="41"/>
      <c r="G805" s="41"/>
      <c r="H805" s="41"/>
    </row>
    <row r="806" spans="4:8">
      <c r="D806" s="40"/>
      <c r="E806" s="41"/>
      <c r="F806" s="41"/>
      <c r="G806" s="41"/>
      <c r="H806" s="41"/>
    </row>
    <row r="807" spans="4:8">
      <c r="D807" s="40"/>
      <c r="E807" s="41"/>
      <c r="F807" s="41"/>
      <c r="G807" s="41"/>
      <c r="H807" s="41"/>
    </row>
    <row r="808" spans="4:8">
      <c r="D808" s="40"/>
      <c r="E808" s="41"/>
      <c r="F808" s="41"/>
      <c r="G808" s="41"/>
      <c r="H808" s="41"/>
    </row>
    <row r="809" spans="4:8">
      <c r="D809" s="40"/>
      <c r="E809" s="41"/>
      <c r="F809" s="41"/>
      <c r="G809" s="41"/>
      <c r="H809" s="41"/>
    </row>
    <row r="810" spans="4:8">
      <c r="D810" s="40"/>
      <c r="E810" s="41"/>
      <c r="F810" s="41"/>
      <c r="G810" s="41"/>
      <c r="H810" s="41"/>
    </row>
    <row r="811" spans="4:8">
      <c r="D811" s="40"/>
      <c r="E811" s="41"/>
      <c r="F811" s="41"/>
      <c r="G811" s="41"/>
      <c r="H811" s="41"/>
    </row>
    <row r="812" spans="4:8">
      <c r="D812" s="40"/>
      <c r="E812" s="41"/>
      <c r="F812" s="41"/>
      <c r="G812" s="41"/>
      <c r="H812" s="41"/>
    </row>
    <row r="813" spans="4:8">
      <c r="D813" s="40"/>
      <c r="E813" s="41"/>
      <c r="F813" s="41"/>
      <c r="G813" s="41"/>
      <c r="H813" s="41"/>
    </row>
    <row r="814" spans="4:8">
      <c r="D814" s="40"/>
      <c r="E814" s="41"/>
      <c r="F814" s="41"/>
      <c r="G814" s="41"/>
      <c r="H814" s="41"/>
    </row>
    <row r="815" spans="4:8">
      <c r="D815" s="40"/>
      <c r="E815" s="41"/>
      <c r="F815" s="41"/>
      <c r="G815" s="41"/>
      <c r="H815" s="41"/>
    </row>
    <row r="816" spans="4:8">
      <c r="D816" s="40"/>
      <c r="E816" s="41"/>
      <c r="F816" s="41"/>
      <c r="G816" s="41"/>
      <c r="H816" s="41"/>
    </row>
    <row r="817" spans="4:8">
      <c r="D817" s="40"/>
      <c r="E817" s="41"/>
      <c r="F817" s="41"/>
      <c r="G817" s="41"/>
      <c r="H817" s="41"/>
    </row>
    <row r="818" spans="4:8">
      <c r="D818" s="40"/>
      <c r="E818" s="41"/>
      <c r="F818" s="41"/>
      <c r="G818" s="41"/>
      <c r="H818" s="41"/>
    </row>
    <row r="819" spans="4:8">
      <c r="D819" s="40"/>
      <c r="E819" s="41"/>
      <c r="F819" s="41"/>
      <c r="G819" s="41"/>
      <c r="H819" s="41"/>
    </row>
    <row r="820" spans="4:8">
      <c r="D820" s="40"/>
      <c r="E820" s="41"/>
      <c r="F820" s="41"/>
      <c r="G820" s="41"/>
      <c r="H820" s="41"/>
    </row>
    <row r="821" spans="4:8">
      <c r="D821" s="40"/>
      <c r="E821" s="41"/>
      <c r="F821" s="41"/>
      <c r="G821" s="41"/>
      <c r="H821" s="41"/>
    </row>
    <row r="822" spans="4:8">
      <c r="D822" s="40"/>
      <c r="E822" s="41"/>
      <c r="F822" s="41"/>
      <c r="G822" s="41"/>
      <c r="H822" s="41"/>
    </row>
    <row r="823" spans="4:8">
      <c r="D823" s="40"/>
      <c r="E823" s="41"/>
      <c r="F823" s="41"/>
      <c r="G823" s="41"/>
      <c r="H823" s="41"/>
    </row>
    <row r="824" spans="4:8">
      <c r="D824" s="40"/>
      <c r="E824" s="41"/>
      <c r="F824" s="41"/>
      <c r="G824" s="41"/>
      <c r="H824" s="41"/>
    </row>
    <row r="825" spans="4:8">
      <c r="D825" s="40"/>
      <c r="E825" s="41"/>
      <c r="F825" s="41"/>
      <c r="G825" s="41"/>
      <c r="H825" s="41"/>
    </row>
    <row r="826" spans="4:8">
      <c r="D826" s="40"/>
      <c r="E826" s="41"/>
      <c r="F826" s="41"/>
      <c r="G826" s="41"/>
      <c r="H826" s="41"/>
    </row>
    <row r="827" spans="4:8">
      <c r="D827" s="40"/>
      <c r="E827" s="41"/>
      <c r="F827" s="41"/>
      <c r="G827" s="41"/>
      <c r="H827" s="41"/>
    </row>
    <row r="828" spans="4:8">
      <c r="D828" s="40"/>
      <c r="E828" s="41"/>
      <c r="F828" s="41"/>
      <c r="G828" s="41"/>
      <c r="H828" s="41"/>
    </row>
    <row r="829" spans="4:8">
      <c r="D829" s="40"/>
      <c r="E829" s="41"/>
      <c r="F829" s="41"/>
      <c r="G829" s="41"/>
      <c r="H829" s="41"/>
    </row>
    <row r="830" spans="4:8">
      <c r="D830" s="40"/>
      <c r="E830" s="41"/>
      <c r="F830" s="41"/>
      <c r="G830" s="41"/>
      <c r="H830" s="41"/>
    </row>
    <row r="831" spans="4:8">
      <c r="D831" s="40"/>
      <c r="E831" s="41"/>
      <c r="F831" s="41"/>
      <c r="G831" s="41"/>
      <c r="H831" s="41"/>
    </row>
    <row r="832" spans="4:8">
      <c r="D832" s="40"/>
      <c r="E832" s="41"/>
      <c r="F832" s="41"/>
      <c r="G832" s="41"/>
      <c r="H832" s="41"/>
    </row>
    <row r="833" spans="4:8">
      <c r="D833" s="40"/>
      <c r="E833" s="41"/>
      <c r="F833" s="41"/>
      <c r="G833" s="41"/>
      <c r="H833" s="41"/>
    </row>
    <row r="834" spans="4:8">
      <c r="D834" s="40"/>
      <c r="E834" s="41"/>
      <c r="F834" s="41"/>
      <c r="G834" s="41"/>
      <c r="H834" s="41"/>
    </row>
    <row r="835" spans="4:8">
      <c r="D835" s="40"/>
      <c r="E835" s="41"/>
      <c r="F835" s="41"/>
      <c r="G835" s="41"/>
      <c r="H835" s="41"/>
    </row>
    <row r="836" spans="4:8">
      <c r="D836" s="40"/>
      <c r="E836" s="41"/>
      <c r="F836" s="41"/>
      <c r="G836" s="41"/>
      <c r="H836" s="41"/>
    </row>
    <row r="837" spans="4:8">
      <c r="D837" s="40"/>
      <c r="E837" s="41"/>
      <c r="F837" s="41"/>
      <c r="G837" s="41"/>
      <c r="H837" s="41"/>
    </row>
    <row r="838" spans="4:8">
      <c r="D838" s="40"/>
      <c r="E838" s="41"/>
      <c r="F838" s="41"/>
      <c r="G838" s="41"/>
      <c r="H838" s="41"/>
    </row>
    <row r="839" spans="4:8">
      <c r="D839" s="40"/>
      <c r="E839" s="41"/>
      <c r="F839" s="41"/>
      <c r="G839" s="41"/>
      <c r="H839" s="41"/>
    </row>
    <row r="840" spans="4:8">
      <c r="D840" s="40"/>
      <c r="E840" s="41"/>
      <c r="F840" s="41"/>
      <c r="G840" s="41"/>
      <c r="H840" s="41"/>
    </row>
    <row r="841" spans="4:8">
      <c r="D841" s="40"/>
      <c r="E841" s="41"/>
      <c r="F841" s="41"/>
      <c r="G841" s="41"/>
      <c r="H841" s="41"/>
    </row>
    <row r="842" spans="4:8">
      <c r="D842" s="40"/>
      <c r="E842" s="41"/>
      <c r="F842" s="41"/>
      <c r="G842" s="41"/>
      <c r="H842" s="41"/>
    </row>
    <row r="843" spans="4:8">
      <c r="D843" s="40"/>
      <c r="E843" s="41"/>
      <c r="F843" s="41"/>
      <c r="G843" s="41"/>
      <c r="H843" s="41"/>
    </row>
    <row r="844" spans="4:8">
      <c r="D844" s="40"/>
      <c r="E844" s="41"/>
      <c r="F844" s="41"/>
      <c r="G844" s="41"/>
      <c r="H844" s="41"/>
    </row>
    <row r="845" spans="4:8">
      <c r="D845" s="40"/>
      <c r="E845" s="41"/>
      <c r="F845" s="41"/>
      <c r="G845" s="41"/>
      <c r="H845" s="41"/>
    </row>
    <row r="846" spans="4:8">
      <c r="D846" s="40"/>
      <c r="E846" s="41"/>
      <c r="F846" s="41"/>
      <c r="G846" s="41"/>
      <c r="H846" s="41"/>
    </row>
    <row r="847" spans="4:8">
      <c r="D847" s="40"/>
      <c r="E847" s="41"/>
      <c r="F847" s="41"/>
      <c r="G847" s="41"/>
      <c r="H847" s="41"/>
    </row>
    <row r="848" spans="4:8">
      <c r="D848" s="40"/>
      <c r="E848" s="41"/>
      <c r="F848" s="41"/>
      <c r="G848" s="41"/>
      <c r="H848" s="41"/>
    </row>
    <row r="849" spans="4:8">
      <c r="D849" s="40"/>
      <c r="E849" s="41"/>
      <c r="F849" s="41"/>
      <c r="G849" s="41"/>
      <c r="H849" s="41"/>
    </row>
    <row r="850" spans="4:8">
      <c r="D850" s="40"/>
      <c r="E850" s="41"/>
      <c r="F850" s="41"/>
      <c r="G850" s="41"/>
      <c r="H850" s="41"/>
    </row>
    <row r="851" spans="4:8">
      <c r="D851" s="40"/>
      <c r="E851" s="41"/>
      <c r="F851" s="41"/>
      <c r="G851" s="41"/>
      <c r="H851" s="41"/>
    </row>
    <row r="852" spans="4:8">
      <c r="D852" s="40"/>
      <c r="E852" s="41"/>
      <c r="F852" s="41"/>
      <c r="G852" s="41"/>
      <c r="H852" s="41"/>
    </row>
    <row r="853" spans="4:8">
      <c r="D853" s="40"/>
      <c r="E853" s="41"/>
      <c r="F853" s="41"/>
      <c r="G853" s="41"/>
      <c r="H853" s="41"/>
    </row>
    <row r="854" spans="4:8">
      <c r="D854" s="40"/>
      <c r="E854" s="41"/>
      <c r="F854" s="41"/>
      <c r="G854" s="41"/>
      <c r="H854" s="41"/>
    </row>
    <row r="855" spans="4:8">
      <c r="D855" s="40"/>
      <c r="E855" s="41"/>
      <c r="F855" s="41"/>
      <c r="G855" s="41"/>
      <c r="H855" s="41"/>
    </row>
    <row r="856" spans="4:8">
      <c r="D856" s="40"/>
      <c r="E856" s="41"/>
      <c r="F856" s="41"/>
      <c r="G856" s="41"/>
      <c r="H856" s="41"/>
    </row>
    <row r="857" spans="4:8">
      <c r="D857" s="40"/>
      <c r="E857" s="41"/>
      <c r="F857" s="41"/>
      <c r="G857" s="41"/>
      <c r="H857" s="41"/>
    </row>
    <row r="858" spans="4:8">
      <c r="D858" s="40"/>
      <c r="E858" s="41"/>
      <c r="F858" s="41"/>
      <c r="G858" s="41"/>
      <c r="H858" s="41"/>
    </row>
    <row r="859" spans="4:8">
      <c r="D859" s="40"/>
      <c r="E859" s="41"/>
      <c r="F859" s="41"/>
      <c r="G859" s="41"/>
      <c r="H859" s="41"/>
    </row>
    <row r="860" spans="4:8">
      <c r="D860" s="40"/>
      <c r="E860" s="41"/>
      <c r="F860" s="41"/>
      <c r="G860" s="41"/>
      <c r="H860" s="41"/>
    </row>
    <row r="861" spans="4:8">
      <c r="D861" s="40"/>
      <c r="E861" s="41"/>
      <c r="F861" s="41"/>
      <c r="G861" s="41"/>
      <c r="H861" s="41"/>
    </row>
    <row r="862" spans="4:8">
      <c r="D862" s="40"/>
      <c r="E862" s="41"/>
      <c r="F862" s="41"/>
      <c r="G862" s="41"/>
      <c r="H862" s="41"/>
    </row>
    <row r="863" spans="4:8">
      <c r="D863" s="40"/>
      <c r="E863" s="41"/>
      <c r="F863" s="41"/>
      <c r="G863" s="41"/>
      <c r="H863" s="41"/>
    </row>
    <row r="864" spans="4:8">
      <c r="D864" s="40"/>
      <c r="E864" s="41"/>
      <c r="F864" s="41"/>
      <c r="G864" s="41"/>
      <c r="H864" s="41"/>
    </row>
    <row r="865" spans="4:8">
      <c r="D865" s="40"/>
      <c r="E865" s="41"/>
      <c r="F865" s="41"/>
      <c r="G865" s="41"/>
      <c r="H865" s="41"/>
    </row>
    <row r="866" spans="4:8">
      <c r="D866" s="40"/>
      <c r="E866" s="41"/>
      <c r="F866" s="41"/>
      <c r="G866" s="41"/>
      <c r="H866" s="41"/>
    </row>
    <row r="867" spans="4:8">
      <c r="D867" s="40"/>
      <c r="E867" s="41"/>
      <c r="F867" s="41"/>
      <c r="G867" s="41"/>
      <c r="H867" s="41"/>
    </row>
    <row r="868" spans="4:8">
      <c r="D868" s="40"/>
      <c r="E868" s="41"/>
      <c r="F868" s="41"/>
      <c r="G868" s="41"/>
      <c r="H868" s="41"/>
    </row>
    <row r="869" spans="4:8">
      <c r="D869" s="40"/>
      <c r="E869" s="41"/>
      <c r="F869" s="41"/>
      <c r="G869" s="41"/>
      <c r="H869" s="41"/>
    </row>
    <row r="870" spans="4:8">
      <c r="D870" s="40"/>
      <c r="E870" s="41"/>
      <c r="F870" s="41"/>
      <c r="G870" s="41"/>
      <c r="H870" s="41"/>
    </row>
    <row r="871" spans="4:8">
      <c r="D871" s="40"/>
      <c r="E871" s="41"/>
      <c r="F871" s="41"/>
      <c r="G871" s="41"/>
      <c r="H871" s="41"/>
    </row>
    <row r="872" spans="4:8">
      <c r="D872" s="40"/>
      <c r="E872" s="41"/>
      <c r="F872" s="41"/>
      <c r="G872" s="41"/>
      <c r="H872" s="41"/>
    </row>
    <row r="873" spans="4:8">
      <c r="D873" s="40"/>
      <c r="E873" s="41"/>
      <c r="F873" s="41"/>
      <c r="G873" s="41"/>
      <c r="H873" s="41"/>
    </row>
    <row r="874" spans="4:8">
      <c r="D874" s="40"/>
      <c r="E874" s="41"/>
      <c r="F874" s="41"/>
      <c r="G874" s="41"/>
      <c r="H874" s="41"/>
    </row>
    <row r="875" spans="4:8">
      <c r="D875" s="40"/>
      <c r="E875" s="41"/>
      <c r="F875" s="41"/>
      <c r="G875" s="41"/>
      <c r="H875" s="41"/>
    </row>
    <row r="876" spans="4:8">
      <c r="D876" s="40"/>
      <c r="E876" s="41"/>
      <c r="F876" s="41"/>
      <c r="G876" s="41"/>
      <c r="H876" s="41"/>
    </row>
    <row r="877" spans="4:8">
      <c r="D877" s="40"/>
      <c r="E877" s="41"/>
      <c r="F877" s="41"/>
      <c r="G877" s="41"/>
      <c r="H877" s="41"/>
    </row>
    <row r="878" spans="4:8">
      <c r="D878" s="40"/>
      <c r="E878" s="41"/>
      <c r="F878" s="41"/>
      <c r="G878" s="41"/>
      <c r="H878" s="41"/>
    </row>
    <row r="879" spans="4:8">
      <c r="D879" s="40"/>
      <c r="E879" s="41"/>
      <c r="F879" s="41"/>
      <c r="G879" s="41"/>
      <c r="H879" s="41"/>
    </row>
    <row r="880" spans="4:8">
      <c r="D880" s="40"/>
      <c r="E880" s="41"/>
      <c r="F880" s="41"/>
      <c r="G880" s="41"/>
      <c r="H880" s="41"/>
    </row>
    <row r="881" spans="4:8">
      <c r="D881" s="40"/>
      <c r="E881" s="41"/>
      <c r="F881" s="41"/>
      <c r="G881" s="41"/>
      <c r="H881" s="41"/>
    </row>
    <row r="882" spans="4:8">
      <c r="D882" s="40"/>
      <c r="E882" s="41"/>
      <c r="F882" s="41"/>
      <c r="G882" s="41"/>
      <c r="H882" s="41"/>
    </row>
    <row r="883" spans="4:8">
      <c r="D883" s="40"/>
      <c r="E883" s="41"/>
      <c r="F883" s="41"/>
      <c r="G883" s="41"/>
      <c r="H883" s="41"/>
    </row>
    <row r="884" spans="4:8">
      <c r="D884" s="40"/>
      <c r="E884" s="41"/>
      <c r="F884" s="41"/>
      <c r="G884" s="41"/>
      <c r="H884" s="41"/>
    </row>
    <row r="885" spans="4:8">
      <c r="D885" s="40"/>
      <c r="E885" s="41"/>
      <c r="F885" s="41"/>
      <c r="G885" s="41"/>
      <c r="H885" s="41"/>
    </row>
    <row r="886" spans="4:8">
      <c r="D886" s="40"/>
      <c r="E886" s="41"/>
      <c r="F886" s="41"/>
      <c r="G886" s="41"/>
      <c r="H886" s="41"/>
    </row>
    <row r="887" spans="4:8">
      <c r="D887" s="40"/>
      <c r="E887" s="41"/>
      <c r="F887" s="41"/>
      <c r="G887" s="41"/>
      <c r="H887" s="41"/>
    </row>
    <row r="888" spans="4:8">
      <c r="D888" s="40"/>
      <c r="E888" s="41"/>
      <c r="F888" s="41"/>
      <c r="G888" s="41"/>
      <c r="H888" s="41"/>
    </row>
    <row r="889" spans="4:8">
      <c r="D889" s="40"/>
      <c r="E889" s="41"/>
      <c r="F889" s="41"/>
      <c r="G889" s="41"/>
      <c r="H889" s="41"/>
    </row>
    <row r="890" spans="4:8">
      <c r="D890" s="40"/>
      <c r="E890" s="41"/>
      <c r="F890" s="41"/>
      <c r="G890" s="41"/>
      <c r="H890" s="41"/>
    </row>
    <row r="891" spans="4:8">
      <c r="D891" s="40"/>
      <c r="E891" s="41"/>
      <c r="F891" s="41"/>
      <c r="G891" s="41"/>
      <c r="H891" s="41"/>
    </row>
    <row r="892" spans="4:8">
      <c r="D892" s="40"/>
      <c r="E892" s="41"/>
      <c r="F892" s="41"/>
      <c r="G892" s="41"/>
      <c r="H892" s="41"/>
    </row>
    <row r="893" spans="4:8">
      <c r="D893" s="40"/>
      <c r="E893" s="41"/>
      <c r="F893" s="41"/>
      <c r="G893" s="41"/>
      <c r="H893" s="41"/>
    </row>
    <row r="894" spans="4:8">
      <c r="D894" s="40"/>
      <c r="E894" s="41"/>
      <c r="F894" s="41"/>
      <c r="G894" s="41"/>
      <c r="H894" s="41"/>
    </row>
    <row r="895" spans="4:8">
      <c r="D895" s="40"/>
      <c r="E895" s="41"/>
      <c r="F895" s="41"/>
      <c r="G895" s="41"/>
      <c r="H895" s="41"/>
    </row>
    <row r="896" spans="4:8">
      <c r="D896" s="40"/>
      <c r="E896" s="41"/>
      <c r="F896" s="41"/>
      <c r="G896" s="41"/>
      <c r="H896" s="41"/>
    </row>
    <row r="897" spans="4:8">
      <c r="D897" s="40"/>
      <c r="E897" s="41"/>
      <c r="F897" s="41"/>
      <c r="G897" s="41"/>
      <c r="H897" s="41"/>
    </row>
    <row r="898" spans="4:8">
      <c r="D898" s="40"/>
      <c r="E898" s="41"/>
      <c r="F898" s="41"/>
      <c r="G898" s="41"/>
      <c r="H898" s="41"/>
    </row>
    <row r="899" spans="4:8">
      <c r="D899" s="40"/>
      <c r="E899" s="41"/>
      <c r="F899" s="41"/>
      <c r="G899" s="41"/>
      <c r="H899" s="41"/>
    </row>
    <row r="900" spans="4:8">
      <c r="D900" s="40"/>
      <c r="E900" s="41"/>
      <c r="F900" s="41"/>
      <c r="G900" s="41"/>
      <c r="H900" s="41"/>
    </row>
    <row r="901" spans="4:8">
      <c r="D901" s="40"/>
      <c r="E901" s="41"/>
      <c r="F901" s="41"/>
      <c r="G901" s="41"/>
      <c r="H901" s="41"/>
    </row>
    <row r="902" spans="4:8">
      <c r="D902" s="40"/>
      <c r="E902" s="41"/>
      <c r="F902" s="41"/>
      <c r="G902" s="41"/>
      <c r="H902" s="41"/>
    </row>
    <row r="903" spans="4:8">
      <c r="D903" s="40"/>
      <c r="E903" s="41"/>
      <c r="F903" s="41"/>
      <c r="G903" s="41"/>
      <c r="H903" s="41"/>
    </row>
    <row r="904" spans="4:8">
      <c r="D904" s="40"/>
      <c r="E904" s="41"/>
      <c r="F904" s="41"/>
      <c r="G904" s="41"/>
      <c r="H904" s="41"/>
    </row>
    <row r="905" spans="4:8">
      <c r="D905" s="40"/>
      <c r="E905" s="41"/>
      <c r="F905" s="41"/>
      <c r="G905" s="41"/>
      <c r="H905" s="41"/>
    </row>
    <row r="906" spans="4:8">
      <c r="D906" s="40"/>
      <c r="E906" s="41"/>
      <c r="F906" s="41"/>
      <c r="G906" s="41"/>
      <c r="H906" s="41"/>
    </row>
    <row r="907" spans="4:8">
      <c r="D907" s="40"/>
      <c r="E907" s="41"/>
      <c r="F907" s="41"/>
      <c r="G907" s="41"/>
      <c r="H907" s="41"/>
    </row>
    <row r="908" spans="4:8">
      <c r="D908" s="40"/>
      <c r="E908" s="41"/>
      <c r="F908" s="41"/>
      <c r="G908" s="41"/>
      <c r="H908" s="41"/>
    </row>
    <row r="909" spans="4:8">
      <c r="D909" s="40"/>
      <c r="E909" s="41"/>
      <c r="F909" s="41"/>
      <c r="G909" s="41"/>
      <c r="H909" s="41"/>
    </row>
    <row r="910" spans="4:8">
      <c r="D910" s="40"/>
      <c r="E910" s="41"/>
      <c r="F910" s="41"/>
      <c r="G910" s="41"/>
      <c r="H910" s="41"/>
    </row>
    <row r="911" spans="4:8">
      <c r="D911" s="40"/>
      <c r="E911" s="41"/>
      <c r="F911" s="41"/>
      <c r="G911" s="41"/>
      <c r="H911" s="41"/>
    </row>
    <row r="912" spans="4:8">
      <c r="D912" s="40"/>
      <c r="E912" s="41"/>
      <c r="F912" s="41"/>
      <c r="G912" s="41"/>
      <c r="H912" s="41"/>
    </row>
    <row r="913" spans="4:8">
      <c r="D913" s="40"/>
      <c r="E913" s="41"/>
      <c r="F913" s="41"/>
      <c r="G913" s="41"/>
      <c r="H913" s="41"/>
    </row>
    <row r="914" spans="4:8">
      <c r="D914" s="40"/>
      <c r="E914" s="41"/>
      <c r="F914" s="41"/>
      <c r="G914" s="41"/>
      <c r="H914" s="41"/>
    </row>
    <row r="915" spans="4:8">
      <c r="D915" s="40"/>
      <c r="E915" s="41"/>
      <c r="F915" s="41"/>
      <c r="G915" s="41"/>
      <c r="H915" s="41"/>
    </row>
    <row r="916" spans="4:8">
      <c r="D916" s="40"/>
      <c r="E916" s="41"/>
      <c r="F916" s="41"/>
      <c r="G916" s="41"/>
      <c r="H916" s="41"/>
    </row>
    <row r="917" spans="4:8">
      <c r="D917" s="40"/>
      <c r="E917" s="41"/>
      <c r="F917" s="41"/>
      <c r="G917" s="41"/>
      <c r="H917" s="41"/>
    </row>
    <row r="918" spans="4:8">
      <c r="D918" s="40"/>
      <c r="E918" s="41"/>
      <c r="F918" s="41"/>
      <c r="G918" s="41"/>
      <c r="H918" s="41"/>
    </row>
    <row r="919" spans="4:8">
      <c r="D919" s="40"/>
      <c r="E919" s="41"/>
      <c r="F919" s="41"/>
      <c r="G919" s="41"/>
      <c r="H919" s="41"/>
    </row>
    <row r="920" spans="4:8">
      <c r="D920" s="40"/>
      <c r="E920" s="41"/>
      <c r="F920" s="41"/>
      <c r="G920" s="41"/>
      <c r="H920" s="41"/>
    </row>
    <row r="921" spans="4:8">
      <c r="D921" s="40"/>
      <c r="E921" s="41"/>
      <c r="F921" s="41"/>
      <c r="G921" s="41"/>
      <c r="H921" s="41"/>
    </row>
    <row r="922" spans="4:8">
      <c r="D922" s="40"/>
      <c r="E922" s="41"/>
      <c r="F922" s="41"/>
      <c r="G922" s="41"/>
      <c r="H922" s="41"/>
    </row>
    <row r="923" spans="4:8">
      <c r="D923" s="40"/>
      <c r="E923" s="41"/>
      <c r="F923" s="41"/>
      <c r="G923" s="41"/>
      <c r="H923" s="41"/>
    </row>
    <row r="924" spans="4:8">
      <c r="D924" s="40"/>
      <c r="E924" s="41"/>
      <c r="F924" s="41"/>
      <c r="G924" s="41"/>
      <c r="H924" s="41"/>
    </row>
    <row r="925" spans="4:8">
      <c r="D925" s="40"/>
      <c r="E925" s="41"/>
      <c r="F925" s="41"/>
      <c r="G925" s="41"/>
      <c r="H925" s="41"/>
    </row>
    <row r="926" spans="4:8">
      <c r="D926" s="40"/>
      <c r="E926" s="41"/>
      <c r="F926" s="41"/>
      <c r="G926" s="41"/>
      <c r="H926" s="41"/>
    </row>
    <row r="927" spans="4:8">
      <c r="D927" s="40"/>
      <c r="E927" s="41"/>
      <c r="F927" s="41"/>
      <c r="G927" s="41"/>
      <c r="H927" s="41"/>
    </row>
    <row r="928" spans="4:8">
      <c r="D928" s="40"/>
      <c r="E928" s="41"/>
      <c r="F928" s="41"/>
      <c r="G928" s="41"/>
      <c r="H928" s="41"/>
    </row>
    <row r="929" spans="4:8">
      <c r="D929" s="40"/>
      <c r="E929" s="41"/>
      <c r="F929" s="41"/>
      <c r="G929" s="41"/>
      <c r="H929" s="41"/>
    </row>
    <row r="930" spans="4:8">
      <c r="D930" s="40"/>
      <c r="E930" s="41"/>
      <c r="F930" s="41"/>
      <c r="G930" s="41"/>
      <c r="H930" s="41"/>
    </row>
    <row r="931" spans="4:8">
      <c r="D931" s="40"/>
      <c r="E931" s="41"/>
      <c r="F931" s="41"/>
      <c r="G931" s="41"/>
      <c r="H931" s="41"/>
    </row>
    <row r="932" spans="4:8">
      <c r="D932" s="40"/>
      <c r="E932" s="41"/>
      <c r="F932" s="41"/>
      <c r="G932" s="41"/>
      <c r="H932" s="41"/>
    </row>
    <row r="933" spans="4:8">
      <c r="D933" s="40"/>
      <c r="E933" s="41"/>
      <c r="F933" s="41"/>
      <c r="G933" s="41"/>
      <c r="H933" s="41"/>
    </row>
    <row r="934" spans="4:8">
      <c r="D934" s="40"/>
      <c r="E934" s="41"/>
      <c r="F934" s="41"/>
      <c r="G934" s="41"/>
      <c r="H934" s="41"/>
    </row>
    <row r="935" spans="4:8">
      <c r="D935" s="40"/>
      <c r="E935" s="41"/>
      <c r="F935" s="41"/>
      <c r="G935" s="41"/>
      <c r="H935" s="41"/>
    </row>
    <row r="936" spans="4:8">
      <c r="D936" s="40"/>
      <c r="E936" s="41"/>
      <c r="F936" s="41"/>
      <c r="G936" s="41"/>
      <c r="H936" s="41"/>
    </row>
    <row r="937" spans="4:8">
      <c r="D937" s="40"/>
      <c r="E937" s="41"/>
      <c r="F937" s="41"/>
      <c r="G937" s="41"/>
      <c r="H937" s="41"/>
    </row>
    <row r="938" spans="4:8">
      <c r="D938" s="40"/>
      <c r="E938" s="41"/>
      <c r="F938" s="41"/>
      <c r="G938" s="41"/>
      <c r="H938" s="41"/>
    </row>
    <row r="939" spans="4:8">
      <c r="D939" s="40"/>
      <c r="E939" s="41"/>
      <c r="F939" s="41"/>
      <c r="G939" s="41"/>
      <c r="H939" s="41"/>
    </row>
    <row r="940" spans="4:8">
      <c r="D940" s="40"/>
      <c r="E940" s="41"/>
      <c r="F940" s="41"/>
      <c r="G940" s="41"/>
      <c r="H940" s="41"/>
    </row>
    <row r="941" spans="4:8">
      <c r="D941" s="40"/>
      <c r="E941" s="41"/>
      <c r="F941" s="41"/>
      <c r="G941" s="41"/>
      <c r="H941" s="41"/>
    </row>
    <row r="942" spans="4:8">
      <c r="D942" s="40"/>
      <c r="E942" s="41"/>
      <c r="F942" s="41"/>
      <c r="G942" s="41"/>
      <c r="H942" s="41"/>
    </row>
    <row r="943" spans="4:8">
      <c r="D943" s="40"/>
      <c r="E943" s="41"/>
      <c r="F943" s="41"/>
      <c r="G943" s="41"/>
      <c r="H943" s="41"/>
    </row>
    <row r="944" spans="4:8">
      <c r="D944" s="40"/>
      <c r="E944" s="41"/>
      <c r="F944" s="41"/>
      <c r="G944" s="41"/>
      <c r="H944" s="41"/>
    </row>
    <row r="945" spans="4:8">
      <c r="D945" s="40"/>
      <c r="E945" s="41"/>
      <c r="F945" s="41"/>
      <c r="G945" s="41"/>
      <c r="H945" s="41"/>
    </row>
    <row r="946" spans="4:8">
      <c r="D946" s="40"/>
      <c r="E946" s="41"/>
      <c r="F946" s="41"/>
      <c r="G946" s="41"/>
      <c r="H946" s="41"/>
    </row>
    <row r="947" spans="4:8">
      <c r="D947" s="40"/>
      <c r="E947" s="41"/>
      <c r="F947" s="41"/>
      <c r="G947" s="41"/>
      <c r="H947" s="41"/>
    </row>
    <row r="948" spans="4:8">
      <c r="D948" s="40"/>
      <c r="E948" s="41"/>
      <c r="F948" s="41"/>
      <c r="G948" s="41"/>
      <c r="H948" s="41"/>
    </row>
    <row r="949" spans="4:8">
      <c r="D949" s="40"/>
      <c r="E949" s="41"/>
      <c r="F949" s="41"/>
      <c r="G949" s="41"/>
      <c r="H949" s="41"/>
    </row>
    <row r="950" spans="4:8">
      <c r="D950" s="40"/>
      <c r="E950" s="41"/>
      <c r="F950" s="41"/>
      <c r="G950" s="41"/>
      <c r="H950" s="41"/>
    </row>
    <row r="951" spans="4:8">
      <c r="D951" s="40"/>
      <c r="E951" s="41"/>
      <c r="F951" s="41"/>
      <c r="G951" s="41"/>
      <c r="H951" s="41"/>
    </row>
    <row r="952" spans="4:8">
      <c r="D952" s="40"/>
      <c r="E952" s="41"/>
      <c r="F952" s="41"/>
      <c r="G952" s="41"/>
      <c r="H952" s="41"/>
    </row>
    <row r="953" spans="4:8">
      <c r="D953" s="40"/>
      <c r="E953" s="41"/>
      <c r="F953" s="41"/>
      <c r="G953" s="41"/>
      <c r="H953" s="41"/>
    </row>
    <row r="954" spans="4:8">
      <c r="D954" s="40"/>
      <c r="E954" s="41"/>
      <c r="F954" s="41"/>
      <c r="G954" s="41"/>
      <c r="H954" s="41"/>
    </row>
    <row r="955" spans="4:8">
      <c r="D955" s="40"/>
      <c r="E955" s="41"/>
      <c r="F955" s="41"/>
      <c r="G955" s="41"/>
      <c r="H955" s="41"/>
    </row>
    <row r="956" spans="4:8">
      <c r="D956" s="40"/>
      <c r="E956" s="41"/>
      <c r="F956" s="41"/>
      <c r="G956" s="41"/>
      <c r="H956" s="41"/>
    </row>
    <row r="957" spans="4:8">
      <c r="D957" s="40"/>
      <c r="E957" s="41"/>
      <c r="F957" s="41"/>
      <c r="G957" s="41"/>
      <c r="H957" s="41"/>
    </row>
    <row r="958" spans="4:8">
      <c r="D958" s="40"/>
      <c r="E958" s="41"/>
      <c r="F958" s="41"/>
      <c r="G958" s="41"/>
      <c r="H958" s="41"/>
    </row>
    <row r="959" spans="4:8">
      <c r="D959" s="40"/>
      <c r="E959" s="41"/>
      <c r="F959" s="41"/>
      <c r="G959" s="41"/>
      <c r="H959" s="41"/>
    </row>
    <row r="960" spans="4:8">
      <c r="D960" s="40"/>
      <c r="E960" s="41"/>
      <c r="F960" s="41"/>
      <c r="G960" s="41"/>
      <c r="H960" s="41"/>
    </row>
    <row r="961" spans="4:8">
      <c r="D961" s="40"/>
      <c r="E961" s="41"/>
      <c r="F961" s="41"/>
      <c r="G961" s="41"/>
      <c r="H961" s="41"/>
    </row>
    <row r="962" spans="4:8">
      <c r="D962" s="40"/>
      <c r="E962" s="41"/>
      <c r="F962" s="41"/>
      <c r="G962" s="41"/>
      <c r="H962" s="41"/>
    </row>
    <row r="963" spans="4:8">
      <c r="D963" s="40"/>
      <c r="E963" s="41"/>
      <c r="F963" s="41"/>
      <c r="G963" s="41"/>
      <c r="H963" s="41"/>
    </row>
    <row r="964" spans="4:8">
      <c r="D964" s="40"/>
      <c r="E964" s="41"/>
      <c r="F964" s="41"/>
      <c r="G964" s="41"/>
      <c r="H964" s="41"/>
    </row>
    <row r="965" spans="4:8">
      <c r="D965" s="40"/>
      <c r="E965" s="41"/>
      <c r="F965" s="41"/>
      <c r="G965" s="41"/>
      <c r="H965" s="41"/>
    </row>
    <row r="966" spans="4:8">
      <c r="D966" s="40"/>
      <c r="E966" s="41"/>
      <c r="F966" s="41"/>
      <c r="G966" s="41"/>
      <c r="H966" s="41"/>
    </row>
    <row r="967" spans="4:8">
      <c r="D967" s="40"/>
      <c r="E967" s="41"/>
      <c r="F967" s="41"/>
      <c r="G967" s="41"/>
      <c r="H967" s="41"/>
    </row>
    <row r="968" spans="4:8">
      <c r="D968" s="40"/>
      <c r="E968" s="41"/>
      <c r="F968" s="41"/>
      <c r="G968" s="41"/>
      <c r="H968" s="41"/>
    </row>
    <row r="969" spans="4:8">
      <c r="D969" s="40"/>
      <c r="E969" s="41"/>
      <c r="F969" s="41"/>
      <c r="G969" s="41"/>
      <c r="H969" s="41"/>
    </row>
    <row r="970" spans="4:8">
      <c r="D970" s="40"/>
      <c r="E970" s="41"/>
      <c r="F970" s="41"/>
      <c r="G970" s="41"/>
      <c r="H970" s="41"/>
    </row>
    <row r="971" spans="4:8">
      <c r="D971" s="40"/>
      <c r="E971" s="41"/>
      <c r="F971" s="41"/>
      <c r="G971" s="41"/>
      <c r="H971" s="41"/>
    </row>
    <row r="972" spans="4:8">
      <c r="D972" s="40"/>
      <c r="E972" s="41"/>
      <c r="F972" s="41"/>
      <c r="G972" s="41"/>
      <c r="H972" s="41"/>
    </row>
    <row r="973" spans="4:8">
      <c r="D973" s="40"/>
      <c r="E973" s="41"/>
      <c r="F973" s="41"/>
      <c r="G973" s="41"/>
      <c r="H973" s="41"/>
    </row>
    <row r="974" spans="4:8">
      <c r="D974" s="40"/>
      <c r="E974" s="41"/>
      <c r="F974" s="41"/>
      <c r="G974" s="41"/>
      <c r="H974" s="41"/>
    </row>
    <row r="975" spans="4:8">
      <c r="D975" s="40"/>
      <c r="E975" s="41"/>
      <c r="F975" s="41"/>
      <c r="G975" s="41"/>
      <c r="H975" s="41"/>
    </row>
    <row r="976" spans="4:8">
      <c r="D976" s="40"/>
      <c r="E976" s="41"/>
      <c r="F976" s="41"/>
      <c r="G976" s="41"/>
      <c r="H976" s="41"/>
    </row>
    <row r="977" spans="4:8">
      <c r="D977" s="40"/>
      <c r="E977" s="41"/>
      <c r="F977" s="41"/>
      <c r="G977" s="41"/>
      <c r="H977" s="41"/>
    </row>
    <row r="978" spans="4:8">
      <c r="D978" s="40"/>
      <c r="E978" s="41"/>
      <c r="F978" s="41"/>
      <c r="G978" s="41"/>
      <c r="H978" s="41"/>
    </row>
    <row r="979" spans="4:8">
      <c r="D979" s="40"/>
      <c r="E979" s="41"/>
      <c r="F979" s="41"/>
      <c r="G979" s="41"/>
      <c r="H979" s="41"/>
    </row>
    <row r="980" spans="4:8">
      <c r="D980" s="40"/>
      <c r="E980" s="41"/>
      <c r="F980" s="41"/>
      <c r="G980" s="41"/>
      <c r="H980" s="41"/>
    </row>
    <row r="981" spans="4:8">
      <c r="D981" s="40"/>
      <c r="E981" s="41"/>
      <c r="F981" s="41"/>
      <c r="G981" s="41"/>
      <c r="H981" s="41"/>
    </row>
    <row r="982" spans="4:8">
      <c r="D982" s="40"/>
      <c r="E982" s="41"/>
      <c r="F982" s="41"/>
      <c r="G982" s="41"/>
      <c r="H982" s="41"/>
    </row>
    <row r="983" spans="4:8">
      <c r="D983" s="40"/>
      <c r="E983" s="41"/>
      <c r="F983" s="41"/>
      <c r="G983" s="41"/>
      <c r="H983" s="41"/>
    </row>
    <row r="984" spans="4:8">
      <c r="D984" s="40"/>
      <c r="E984" s="41"/>
      <c r="F984" s="41"/>
      <c r="G984" s="41"/>
      <c r="H984" s="41"/>
    </row>
    <row r="985" spans="4:8">
      <c r="D985" s="40"/>
      <c r="E985" s="41"/>
      <c r="F985" s="41"/>
      <c r="G985" s="41"/>
      <c r="H985" s="41"/>
    </row>
    <row r="986" spans="4:8">
      <c r="D986" s="40"/>
      <c r="E986" s="41"/>
      <c r="F986" s="41"/>
      <c r="G986" s="41"/>
      <c r="H986" s="41"/>
    </row>
    <row r="987" spans="4:8">
      <c r="D987" s="40"/>
      <c r="E987" s="41"/>
      <c r="F987" s="41"/>
      <c r="G987" s="41"/>
      <c r="H987" s="41"/>
    </row>
    <row r="988" spans="4:8">
      <c r="D988" s="40"/>
      <c r="E988" s="41"/>
      <c r="F988" s="41"/>
      <c r="G988" s="41"/>
      <c r="H988" s="41"/>
    </row>
    <row r="989" spans="4:8">
      <c r="D989" s="40"/>
      <c r="E989" s="41"/>
      <c r="F989" s="41"/>
      <c r="G989" s="41"/>
      <c r="H989" s="41"/>
    </row>
    <row r="990" spans="4:8">
      <c r="D990" s="40"/>
      <c r="E990" s="41"/>
      <c r="F990" s="41"/>
      <c r="G990" s="41"/>
      <c r="H990" s="41"/>
    </row>
    <row r="991" spans="4:8">
      <c r="D991" s="40"/>
      <c r="E991" s="41"/>
      <c r="F991" s="41"/>
      <c r="G991" s="41"/>
      <c r="H991" s="41"/>
    </row>
    <row r="992" spans="4:8">
      <c r="D992" s="40"/>
      <c r="E992" s="41"/>
      <c r="F992" s="41"/>
      <c r="G992" s="41"/>
      <c r="H992" s="41"/>
    </row>
    <row r="993" spans="4:8">
      <c r="D993" s="40"/>
      <c r="E993" s="41"/>
      <c r="F993" s="41"/>
      <c r="G993" s="41"/>
      <c r="H993" s="41"/>
    </row>
    <row r="994" spans="4:8">
      <c r="D994" s="40"/>
      <c r="E994" s="41"/>
      <c r="F994" s="41"/>
      <c r="G994" s="41"/>
      <c r="H994" s="41"/>
    </row>
    <row r="995" spans="4:8">
      <c r="D995" s="40"/>
      <c r="E995" s="41"/>
      <c r="F995" s="41"/>
      <c r="G995" s="41"/>
      <c r="H995" s="41"/>
    </row>
    <row r="996" spans="4:8">
      <c r="D996" s="40"/>
      <c r="E996" s="41"/>
      <c r="F996" s="41"/>
      <c r="G996" s="41"/>
      <c r="H996" s="41"/>
    </row>
    <row r="997" spans="4:8">
      <c r="D997" s="40"/>
      <c r="E997" s="41"/>
      <c r="F997" s="41"/>
      <c r="G997" s="41"/>
      <c r="H997" s="41"/>
    </row>
    <row r="998" spans="4:8">
      <c r="D998" s="40"/>
      <c r="E998" s="41"/>
      <c r="F998" s="41"/>
      <c r="G998" s="41"/>
      <c r="H998" s="41"/>
    </row>
    <row r="999" spans="4:8">
      <c r="D999" s="40"/>
      <c r="E999" s="41"/>
      <c r="F999" s="41"/>
      <c r="G999" s="41"/>
      <c r="H999" s="41"/>
    </row>
    <row r="1000" spans="4:8">
      <c r="D1000" s="40"/>
      <c r="E1000" s="41"/>
      <c r="F1000" s="41"/>
      <c r="G1000" s="41"/>
      <c r="H1000" s="41"/>
    </row>
    <row r="1001" spans="4:8">
      <c r="D1001" s="40"/>
      <c r="E1001" s="41"/>
      <c r="F1001" s="41"/>
      <c r="G1001" s="41"/>
      <c r="H1001" s="41"/>
    </row>
    <row r="1002" spans="4:8">
      <c r="D1002" s="40"/>
      <c r="E1002" s="41"/>
      <c r="F1002" s="41"/>
      <c r="G1002" s="41"/>
      <c r="H1002" s="41"/>
    </row>
    <row r="1003" spans="4:8">
      <c r="D1003" s="40"/>
      <c r="E1003" s="41"/>
      <c r="F1003" s="41"/>
      <c r="G1003" s="41"/>
      <c r="H1003" s="41"/>
    </row>
    <row r="1004" spans="4:8">
      <c r="D1004" s="40"/>
      <c r="E1004" s="41"/>
      <c r="F1004" s="41"/>
      <c r="G1004" s="41"/>
      <c r="H1004" s="41"/>
    </row>
    <row r="1005" spans="4:8">
      <c r="D1005" s="40"/>
      <c r="E1005" s="41"/>
      <c r="F1005" s="41"/>
      <c r="G1005" s="41"/>
      <c r="H1005" s="41"/>
    </row>
    <row r="1006" spans="4:8">
      <c r="D1006" s="40"/>
      <c r="E1006" s="41"/>
      <c r="F1006" s="41"/>
      <c r="G1006" s="41"/>
      <c r="H1006" s="41"/>
    </row>
    <row r="1007" spans="4:8">
      <c r="D1007" s="40"/>
      <c r="E1007" s="41"/>
      <c r="F1007" s="41"/>
      <c r="G1007" s="41"/>
      <c r="H1007" s="41"/>
    </row>
    <row r="1008" spans="4:8">
      <c r="D1008" s="40"/>
      <c r="E1008" s="41"/>
      <c r="F1008" s="41"/>
      <c r="G1008" s="41"/>
      <c r="H1008" s="41"/>
    </row>
    <row r="1009" spans="4:8">
      <c r="D1009" s="40"/>
      <c r="E1009" s="41"/>
      <c r="F1009" s="41"/>
      <c r="G1009" s="41"/>
      <c r="H1009" s="41"/>
    </row>
    <row r="1010" spans="4:8">
      <c r="D1010" s="40"/>
      <c r="E1010" s="41"/>
      <c r="F1010" s="41"/>
      <c r="G1010" s="41"/>
      <c r="H1010" s="41"/>
    </row>
    <row r="1011" spans="4:8">
      <c r="D1011" s="40"/>
      <c r="E1011" s="41"/>
      <c r="F1011" s="41"/>
      <c r="G1011" s="41"/>
      <c r="H1011" s="41"/>
    </row>
    <row r="1012" spans="4:8">
      <c r="D1012" s="40"/>
      <c r="E1012" s="41"/>
      <c r="F1012" s="41"/>
      <c r="G1012" s="41"/>
      <c r="H1012" s="41"/>
    </row>
    <row r="1013" spans="4:8">
      <c r="D1013" s="40"/>
      <c r="E1013" s="41"/>
      <c r="F1013" s="41"/>
      <c r="G1013" s="41"/>
      <c r="H1013" s="41"/>
    </row>
    <row r="1014" spans="4:8">
      <c r="D1014" s="40"/>
      <c r="E1014" s="41"/>
      <c r="F1014" s="41"/>
      <c r="G1014" s="41"/>
      <c r="H1014" s="41"/>
    </row>
    <row r="1015" spans="4:8">
      <c r="D1015" s="40"/>
      <c r="E1015" s="41"/>
      <c r="F1015" s="41"/>
      <c r="G1015" s="41"/>
      <c r="H1015" s="41"/>
    </row>
    <row r="1016" spans="4:8">
      <c r="D1016" s="40"/>
      <c r="E1016" s="41"/>
      <c r="F1016" s="41"/>
      <c r="G1016" s="41"/>
      <c r="H1016" s="41"/>
    </row>
    <row r="1017" spans="4:8">
      <c r="D1017" s="40"/>
      <c r="E1017" s="41"/>
      <c r="F1017" s="41"/>
      <c r="G1017" s="41"/>
      <c r="H1017" s="41"/>
    </row>
    <row r="1018" spans="4:8">
      <c r="D1018" s="40"/>
      <c r="E1018" s="41"/>
      <c r="F1018" s="41"/>
      <c r="G1018" s="41"/>
      <c r="H1018" s="41"/>
    </row>
    <row r="1019" spans="4:8">
      <c r="D1019" s="40"/>
      <c r="E1019" s="41"/>
      <c r="F1019" s="41"/>
      <c r="G1019" s="41"/>
      <c r="H1019" s="41"/>
    </row>
    <row r="1020" spans="4:8">
      <c r="D1020" s="40"/>
      <c r="E1020" s="41"/>
      <c r="F1020" s="41"/>
      <c r="G1020" s="41"/>
      <c r="H1020" s="41"/>
    </row>
    <row r="1021" spans="4:8">
      <c r="D1021" s="40"/>
      <c r="E1021" s="41"/>
      <c r="F1021" s="41"/>
      <c r="G1021" s="41"/>
      <c r="H1021" s="41"/>
    </row>
    <row r="1022" spans="4:8">
      <c r="D1022" s="40"/>
      <c r="E1022" s="41"/>
      <c r="F1022" s="41"/>
      <c r="G1022" s="41"/>
      <c r="H1022" s="41"/>
    </row>
    <row r="1023" spans="4:8">
      <c r="D1023" s="40"/>
      <c r="E1023" s="41"/>
      <c r="F1023" s="41"/>
      <c r="G1023" s="41"/>
      <c r="H1023" s="41"/>
    </row>
    <row r="1024" spans="4:8">
      <c r="D1024" s="40"/>
      <c r="E1024" s="41"/>
      <c r="F1024" s="41"/>
      <c r="G1024" s="41"/>
      <c r="H1024" s="41"/>
    </row>
    <row r="1025" spans="4:8">
      <c r="D1025" s="40"/>
      <c r="E1025" s="41"/>
      <c r="F1025" s="41"/>
      <c r="G1025" s="41"/>
      <c r="H1025" s="41"/>
    </row>
    <row r="1026" spans="4:8">
      <c r="D1026" s="40"/>
      <c r="E1026" s="41"/>
      <c r="F1026" s="41"/>
      <c r="G1026" s="41"/>
      <c r="H1026" s="41"/>
    </row>
    <row r="1027" spans="4:8">
      <c r="D1027" s="40"/>
      <c r="E1027" s="41"/>
      <c r="F1027" s="41"/>
      <c r="G1027" s="41"/>
      <c r="H1027" s="41"/>
    </row>
    <row r="1028" spans="4:8">
      <c r="D1028" s="40"/>
      <c r="E1028" s="41"/>
      <c r="F1028" s="41"/>
      <c r="G1028" s="41"/>
      <c r="H1028" s="41"/>
    </row>
    <row r="1029" spans="4:8">
      <c r="D1029" s="40"/>
      <c r="E1029" s="41"/>
      <c r="F1029" s="41"/>
      <c r="G1029" s="41"/>
      <c r="H1029" s="41"/>
    </row>
    <row r="1030" spans="4:8">
      <c r="D1030" s="40"/>
      <c r="E1030" s="41"/>
      <c r="F1030" s="41"/>
      <c r="G1030" s="41"/>
      <c r="H1030" s="41"/>
    </row>
    <row r="1031" spans="4:8">
      <c r="D1031" s="40"/>
      <c r="E1031" s="41"/>
      <c r="F1031" s="41"/>
      <c r="G1031" s="41"/>
      <c r="H1031" s="41"/>
    </row>
    <row r="1032" spans="4:8">
      <c r="D1032" s="40"/>
      <c r="E1032" s="41"/>
      <c r="F1032" s="41"/>
      <c r="G1032" s="41"/>
      <c r="H1032" s="41"/>
    </row>
    <row r="1033" spans="4:8">
      <c r="D1033" s="40"/>
      <c r="E1033" s="41"/>
      <c r="F1033" s="41"/>
      <c r="G1033" s="41"/>
      <c r="H1033" s="41"/>
    </row>
    <row r="1034" spans="4:8">
      <c r="D1034" s="40"/>
      <c r="E1034" s="41"/>
      <c r="F1034" s="41"/>
      <c r="G1034" s="41"/>
      <c r="H1034" s="41"/>
    </row>
    <row r="1035" spans="4:8">
      <c r="D1035" s="40"/>
      <c r="E1035" s="41"/>
      <c r="F1035" s="41"/>
      <c r="G1035" s="41"/>
      <c r="H1035" s="41"/>
    </row>
    <row r="1036" spans="4:8">
      <c r="D1036" s="40"/>
      <c r="E1036" s="41"/>
      <c r="F1036" s="41"/>
      <c r="G1036" s="41"/>
      <c r="H1036" s="41"/>
    </row>
    <row r="1037" spans="4:8">
      <c r="D1037" s="40"/>
      <c r="E1037" s="41"/>
      <c r="F1037" s="41"/>
      <c r="G1037" s="41"/>
      <c r="H1037" s="41"/>
    </row>
    <row r="1038" spans="4:8">
      <c r="D1038" s="40"/>
      <c r="E1038" s="41"/>
      <c r="F1038" s="41"/>
      <c r="G1038" s="41"/>
      <c r="H1038" s="41"/>
    </row>
    <row r="1039" spans="4:8">
      <c r="D1039" s="40"/>
      <c r="E1039" s="41"/>
      <c r="F1039" s="41"/>
      <c r="G1039" s="41"/>
      <c r="H1039" s="41"/>
    </row>
    <row r="1040" spans="4:8">
      <c r="D1040" s="40"/>
      <c r="E1040" s="41"/>
      <c r="F1040" s="41"/>
      <c r="G1040" s="41"/>
      <c r="H1040" s="41"/>
    </row>
    <row r="1041" spans="4:8">
      <c r="D1041" s="40"/>
      <c r="E1041" s="41"/>
      <c r="F1041" s="41"/>
      <c r="G1041" s="41"/>
      <c r="H1041" s="41"/>
    </row>
    <row r="1042" spans="4:8">
      <c r="D1042" s="40"/>
      <c r="E1042" s="41"/>
      <c r="F1042" s="41"/>
      <c r="G1042" s="41"/>
      <c r="H1042" s="41"/>
    </row>
    <row r="1043" spans="4:8">
      <c r="D1043" s="40"/>
      <c r="E1043" s="41"/>
      <c r="F1043" s="41"/>
      <c r="G1043" s="41"/>
      <c r="H1043" s="41"/>
    </row>
    <row r="1044" spans="4:8">
      <c r="D1044" s="40"/>
      <c r="E1044" s="41"/>
      <c r="F1044" s="41"/>
      <c r="G1044" s="41"/>
      <c r="H1044" s="41"/>
    </row>
    <row r="1045" spans="4:8">
      <c r="D1045" s="40"/>
      <c r="E1045" s="41"/>
      <c r="F1045" s="41"/>
      <c r="G1045" s="41"/>
      <c r="H1045" s="41"/>
    </row>
    <row r="1046" spans="4:8">
      <c r="D1046" s="40"/>
      <c r="E1046" s="41"/>
      <c r="F1046" s="41"/>
      <c r="G1046" s="41"/>
      <c r="H1046" s="41"/>
    </row>
    <row r="1047" spans="4:8">
      <c r="D1047" s="40"/>
      <c r="E1047" s="41"/>
      <c r="F1047" s="41"/>
      <c r="G1047" s="41"/>
      <c r="H1047" s="41"/>
    </row>
    <row r="1048" spans="4:8">
      <c r="D1048" s="40"/>
      <c r="E1048" s="41"/>
      <c r="F1048" s="41"/>
      <c r="G1048" s="41"/>
      <c r="H1048" s="41"/>
    </row>
    <row r="1049" spans="4:8">
      <c r="D1049" s="40"/>
      <c r="E1049" s="41"/>
      <c r="F1049" s="41"/>
      <c r="G1049" s="41"/>
      <c r="H1049" s="41"/>
    </row>
    <row r="1050" spans="4:8">
      <c r="D1050" s="40"/>
      <c r="E1050" s="41"/>
      <c r="F1050" s="41"/>
      <c r="G1050" s="41"/>
      <c r="H1050" s="41"/>
    </row>
    <row r="1051" spans="4:8">
      <c r="D1051" s="40"/>
      <c r="E1051" s="41"/>
      <c r="F1051" s="41"/>
      <c r="G1051" s="41"/>
      <c r="H1051" s="41"/>
    </row>
    <row r="1052" spans="4:8">
      <c r="D1052" s="40"/>
      <c r="E1052" s="41"/>
      <c r="F1052" s="41"/>
      <c r="G1052" s="41"/>
      <c r="H1052" s="41"/>
    </row>
    <row r="1053" spans="4:8">
      <c r="D1053" s="40"/>
      <c r="E1053" s="41"/>
      <c r="F1053" s="41"/>
      <c r="G1053" s="41"/>
      <c r="H1053" s="41"/>
    </row>
    <row r="1054" spans="4:8">
      <c r="D1054" s="40"/>
      <c r="E1054" s="41"/>
      <c r="F1054" s="41"/>
      <c r="G1054" s="41"/>
      <c r="H1054" s="41"/>
    </row>
    <row r="1055" spans="4:8">
      <c r="D1055" s="40"/>
      <c r="E1055" s="41"/>
      <c r="F1055" s="41"/>
      <c r="G1055" s="41"/>
      <c r="H1055" s="41"/>
    </row>
    <row r="1056" spans="4:8">
      <c r="D1056" s="40"/>
      <c r="E1056" s="41"/>
      <c r="F1056" s="41"/>
      <c r="G1056" s="41"/>
      <c r="H1056" s="41"/>
    </row>
    <row r="1057" spans="4:8">
      <c r="D1057" s="40"/>
      <c r="E1057" s="41"/>
      <c r="F1057" s="41"/>
      <c r="G1057" s="41"/>
      <c r="H1057" s="41"/>
    </row>
    <row r="1058" spans="4:8">
      <c r="D1058" s="40"/>
      <c r="E1058" s="41"/>
      <c r="F1058" s="41"/>
      <c r="G1058" s="41"/>
      <c r="H1058" s="41"/>
    </row>
    <row r="1059" spans="4:8">
      <c r="D1059" s="40"/>
      <c r="E1059" s="41"/>
      <c r="F1059" s="41"/>
      <c r="G1059" s="41"/>
      <c r="H1059" s="41"/>
    </row>
    <row r="1060" spans="4:8">
      <c r="D1060" s="40"/>
      <c r="E1060" s="41"/>
      <c r="F1060" s="41"/>
      <c r="G1060" s="41"/>
      <c r="H1060" s="41"/>
    </row>
    <row r="1061" spans="4:8">
      <c r="D1061" s="40"/>
      <c r="E1061" s="41"/>
      <c r="F1061" s="41"/>
      <c r="G1061" s="41"/>
      <c r="H1061" s="41"/>
    </row>
    <row r="1062" spans="4:8">
      <c r="D1062" s="40"/>
      <c r="E1062" s="41"/>
      <c r="F1062" s="41"/>
      <c r="G1062" s="41"/>
      <c r="H1062" s="41"/>
    </row>
    <row r="1063" spans="4:8">
      <c r="D1063" s="40"/>
      <c r="E1063" s="41"/>
      <c r="F1063" s="41"/>
      <c r="G1063" s="41"/>
      <c r="H1063" s="41"/>
    </row>
    <row r="1064" spans="4:8">
      <c r="D1064" s="40"/>
      <c r="E1064" s="41"/>
      <c r="F1064" s="41"/>
      <c r="G1064" s="41"/>
      <c r="H1064" s="41"/>
    </row>
    <row r="1065" spans="4:8">
      <c r="D1065" s="40"/>
      <c r="E1065" s="41"/>
      <c r="F1065" s="41"/>
      <c r="G1065" s="41"/>
      <c r="H1065" s="41"/>
    </row>
    <row r="1066" spans="4:8">
      <c r="D1066" s="40"/>
      <c r="E1066" s="41"/>
      <c r="F1066" s="41"/>
      <c r="G1066" s="41"/>
      <c r="H1066" s="41"/>
    </row>
    <row r="1067" spans="4:8">
      <c r="D1067" s="40"/>
      <c r="E1067" s="41"/>
      <c r="F1067" s="41"/>
      <c r="G1067" s="41"/>
      <c r="H1067" s="41"/>
    </row>
    <row r="1068" spans="4:8">
      <c r="D1068" s="40"/>
      <c r="E1068" s="41"/>
      <c r="F1068" s="41"/>
      <c r="G1068" s="41"/>
      <c r="H1068" s="41"/>
    </row>
    <row r="1069" spans="4:8">
      <c r="D1069" s="40"/>
      <c r="E1069" s="41"/>
      <c r="F1069" s="41"/>
      <c r="G1069" s="41"/>
      <c r="H1069" s="41"/>
    </row>
    <row r="1070" spans="4:8">
      <c r="D1070" s="40"/>
      <c r="E1070" s="41"/>
      <c r="F1070" s="41"/>
      <c r="G1070" s="41"/>
      <c r="H1070" s="41"/>
    </row>
    <row r="1071" spans="4:8">
      <c r="D1071" s="40"/>
      <c r="E1071" s="41"/>
      <c r="F1071" s="41"/>
      <c r="G1071" s="41"/>
      <c r="H1071" s="41"/>
    </row>
    <row r="1072" spans="4:8">
      <c r="D1072" s="40"/>
      <c r="E1072" s="41"/>
      <c r="F1072" s="41"/>
      <c r="G1072" s="41"/>
      <c r="H1072" s="41"/>
    </row>
    <row r="1073" spans="4:8">
      <c r="D1073" s="40"/>
      <c r="E1073" s="41"/>
      <c r="F1073" s="41"/>
      <c r="G1073" s="41"/>
      <c r="H1073" s="41"/>
    </row>
    <row r="1074" spans="4:8">
      <c r="D1074" s="40"/>
      <c r="E1074" s="41"/>
      <c r="F1074" s="41"/>
      <c r="G1074" s="41"/>
      <c r="H1074" s="41"/>
    </row>
    <row r="1075" spans="4:8">
      <c r="D1075" s="40"/>
      <c r="E1075" s="41"/>
      <c r="F1075" s="41"/>
      <c r="G1075" s="41"/>
      <c r="H1075" s="41"/>
    </row>
    <row r="1076" spans="4:8">
      <c r="D1076" s="40"/>
      <c r="E1076" s="41"/>
      <c r="F1076" s="41"/>
      <c r="G1076" s="41"/>
      <c r="H1076" s="41"/>
    </row>
    <row r="1077" spans="4:8">
      <c r="D1077" s="40"/>
      <c r="E1077" s="41"/>
      <c r="F1077" s="41"/>
      <c r="G1077" s="41"/>
      <c r="H1077" s="41"/>
    </row>
    <row r="1078" spans="4:8">
      <c r="D1078" s="40"/>
      <c r="E1078" s="41"/>
      <c r="F1078" s="41"/>
      <c r="G1078" s="41"/>
      <c r="H1078" s="41"/>
    </row>
    <row r="1079" spans="4:8">
      <c r="D1079" s="40"/>
      <c r="E1079" s="41"/>
      <c r="F1079" s="41"/>
      <c r="G1079" s="41"/>
      <c r="H1079" s="41"/>
    </row>
    <row r="1080" spans="4:8">
      <c r="D1080" s="40"/>
      <c r="E1080" s="41"/>
      <c r="F1080" s="41"/>
      <c r="G1080" s="41"/>
      <c r="H1080" s="41"/>
    </row>
    <row r="1081" spans="4:8">
      <c r="D1081" s="40"/>
      <c r="E1081" s="41"/>
      <c r="F1081" s="41"/>
      <c r="G1081" s="41"/>
      <c r="H1081" s="41"/>
    </row>
    <row r="1082" spans="4:8">
      <c r="D1082" s="40"/>
      <c r="E1082" s="41"/>
      <c r="F1082" s="41"/>
      <c r="G1082" s="41"/>
      <c r="H1082" s="41"/>
    </row>
    <row r="1083" spans="4:8">
      <c r="D1083" s="40"/>
      <c r="E1083" s="41"/>
      <c r="F1083" s="41"/>
      <c r="G1083" s="41"/>
      <c r="H1083" s="41"/>
    </row>
    <row r="1084" spans="4:8">
      <c r="D1084" s="40"/>
      <c r="E1084" s="41"/>
      <c r="F1084" s="41"/>
      <c r="G1084" s="41"/>
      <c r="H1084" s="41"/>
    </row>
    <row r="1085" spans="4:8">
      <c r="D1085" s="40"/>
      <c r="E1085" s="41"/>
      <c r="F1085" s="41"/>
      <c r="G1085" s="41"/>
      <c r="H1085" s="41"/>
    </row>
    <row r="1086" spans="4:8">
      <c r="D1086" s="40"/>
      <c r="E1086" s="41"/>
      <c r="F1086" s="41"/>
      <c r="G1086" s="41"/>
      <c r="H1086" s="41"/>
    </row>
    <row r="1087" spans="4:8">
      <c r="D1087" s="40"/>
      <c r="E1087" s="41"/>
      <c r="F1087" s="41"/>
      <c r="G1087" s="41"/>
      <c r="H1087" s="41"/>
    </row>
    <row r="1088" spans="4:8">
      <c r="D1088" s="40"/>
      <c r="E1088" s="41"/>
      <c r="F1088" s="41"/>
      <c r="G1088" s="41"/>
      <c r="H1088" s="41"/>
    </row>
    <row r="1089" spans="4:8">
      <c r="D1089" s="40"/>
      <c r="E1089" s="41"/>
      <c r="F1089" s="41"/>
      <c r="G1089" s="41"/>
      <c r="H1089" s="41"/>
    </row>
    <row r="1090" spans="4:8">
      <c r="D1090" s="40"/>
      <c r="E1090" s="41"/>
      <c r="F1090" s="41"/>
      <c r="G1090" s="41"/>
      <c r="H1090" s="41"/>
    </row>
    <row r="1091" spans="4:8">
      <c r="D1091" s="40"/>
      <c r="E1091" s="41"/>
      <c r="F1091" s="41"/>
      <c r="G1091" s="41"/>
      <c r="H1091" s="41"/>
    </row>
    <row r="1092" spans="4:8">
      <c r="D1092" s="40"/>
      <c r="E1092" s="41"/>
      <c r="F1092" s="41"/>
      <c r="G1092" s="41"/>
      <c r="H1092" s="41"/>
    </row>
    <row r="1093" spans="4:8">
      <c r="D1093" s="40"/>
      <c r="E1093" s="41"/>
      <c r="F1093" s="41"/>
      <c r="G1093" s="41"/>
      <c r="H1093" s="41"/>
    </row>
    <row r="1094" spans="4:8">
      <c r="D1094" s="40"/>
      <c r="E1094" s="41"/>
      <c r="F1094" s="41"/>
      <c r="G1094" s="41"/>
      <c r="H1094" s="41"/>
    </row>
    <row r="1095" spans="4:8">
      <c r="D1095" s="40"/>
      <c r="E1095" s="41"/>
      <c r="F1095" s="41"/>
      <c r="G1095" s="41"/>
      <c r="H1095" s="41"/>
    </row>
    <row r="1096" spans="4:8">
      <c r="D1096" s="40"/>
      <c r="E1096" s="41"/>
      <c r="F1096" s="41"/>
      <c r="G1096" s="41"/>
      <c r="H1096" s="41"/>
    </row>
    <row r="1097" spans="4:8">
      <c r="D1097" s="40"/>
      <c r="E1097" s="41"/>
      <c r="F1097" s="41"/>
      <c r="G1097" s="41"/>
      <c r="H1097" s="41"/>
    </row>
    <row r="1098" spans="4:8">
      <c r="D1098" s="40"/>
      <c r="E1098" s="41"/>
      <c r="F1098" s="41"/>
      <c r="G1098" s="41"/>
      <c r="H1098" s="41"/>
    </row>
    <row r="1099" spans="4:8">
      <c r="D1099" s="40"/>
      <c r="E1099" s="41"/>
      <c r="F1099" s="41"/>
      <c r="G1099" s="41"/>
      <c r="H1099" s="41"/>
    </row>
    <row r="1100" spans="4:8">
      <c r="D1100" s="40"/>
      <c r="E1100" s="41"/>
      <c r="F1100" s="41"/>
      <c r="G1100" s="41"/>
      <c r="H1100" s="41"/>
    </row>
    <row r="1101" spans="4:8">
      <c r="D1101" s="40"/>
      <c r="E1101" s="41"/>
      <c r="F1101" s="41"/>
      <c r="G1101" s="41"/>
      <c r="H1101" s="41"/>
    </row>
    <row r="1102" spans="4:8">
      <c r="D1102" s="40"/>
      <c r="E1102" s="41"/>
      <c r="F1102" s="41"/>
      <c r="G1102" s="41"/>
      <c r="H1102" s="41"/>
    </row>
    <row r="1103" spans="4:8">
      <c r="D1103" s="40"/>
      <c r="E1103" s="41"/>
      <c r="F1103" s="41"/>
      <c r="G1103" s="41"/>
      <c r="H1103" s="41"/>
    </row>
    <row r="1104" spans="4:8">
      <c r="D1104" s="40"/>
      <c r="E1104" s="41"/>
      <c r="F1104" s="41"/>
      <c r="G1104" s="41"/>
      <c r="H1104" s="41"/>
    </row>
    <row r="1105" spans="4:8">
      <c r="D1105" s="40"/>
      <c r="E1105" s="41"/>
      <c r="F1105" s="41"/>
      <c r="G1105" s="41"/>
      <c r="H1105" s="41"/>
    </row>
    <row r="1106" spans="4:8">
      <c r="D1106" s="40"/>
      <c r="E1106" s="41"/>
      <c r="F1106" s="41"/>
      <c r="G1106" s="41"/>
      <c r="H1106" s="41"/>
    </row>
    <row r="1107" spans="4:8">
      <c r="D1107" s="40"/>
      <c r="E1107" s="41"/>
      <c r="F1107" s="41"/>
      <c r="G1107" s="41"/>
      <c r="H1107" s="41"/>
    </row>
    <row r="1108" spans="4:8">
      <c r="D1108" s="40"/>
      <c r="E1108" s="41"/>
      <c r="F1108" s="41"/>
      <c r="G1108" s="41"/>
      <c r="H1108" s="41"/>
    </row>
    <row r="1109" spans="4:8">
      <c r="D1109" s="40"/>
      <c r="E1109" s="41"/>
      <c r="F1109" s="41"/>
      <c r="G1109" s="41"/>
      <c r="H1109" s="41"/>
    </row>
    <row r="1110" spans="4:8">
      <c r="D1110" s="40"/>
      <c r="E1110" s="41"/>
      <c r="F1110" s="41"/>
      <c r="G1110" s="41"/>
      <c r="H1110" s="41"/>
    </row>
    <row r="1111" spans="4:8">
      <c r="D1111" s="40"/>
      <c r="E1111" s="41"/>
      <c r="F1111" s="41"/>
      <c r="G1111" s="41"/>
      <c r="H1111" s="41"/>
    </row>
    <row r="1112" spans="4:8">
      <c r="D1112" s="40"/>
      <c r="E1112" s="41"/>
      <c r="F1112" s="41"/>
      <c r="G1112" s="41"/>
      <c r="H1112" s="41"/>
    </row>
    <row r="1113" spans="4:8">
      <c r="D1113" s="40"/>
      <c r="E1113" s="41"/>
      <c r="F1113" s="41"/>
      <c r="G1113" s="41"/>
      <c r="H1113" s="41"/>
    </row>
    <row r="1114" spans="4:8">
      <c r="D1114" s="40"/>
      <c r="E1114" s="41"/>
      <c r="F1114" s="41"/>
      <c r="G1114" s="41"/>
      <c r="H1114" s="41"/>
    </row>
    <row r="1115" spans="4:8">
      <c r="D1115" s="40"/>
      <c r="E1115" s="41"/>
      <c r="F1115" s="41"/>
      <c r="G1115" s="41"/>
      <c r="H1115" s="41"/>
    </row>
    <row r="1116" spans="4:8">
      <c r="D1116" s="40"/>
      <c r="E1116" s="41"/>
      <c r="F1116" s="41"/>
      <c r="G1116" s="41"/>
      <c r="H1116" s="41"/>
    </row>
    <row r="1117" spans="4:8">
      <c r="D1117" s="40"/>
      <c r="E1117" s="41"/>
      <c r="F1117" s="41"/>
      <c r="G1117" s="41"/>
      <c r="H1117" s="41"/>
    </row>
    <row r="1118" spans="4:8">
      <c r="D1118" s="40"/>
      <c r="E1118" s="41"/>
      <c r="F1118" s="41"/>
      <c r="G1118" s="41"/>
      <c r="H1118" s="41"/>
    </row>
    <row r="1119" spans="4:8">
      <c r="D1119" s="40"/>
      <c r="E1119" s="41"/>
      <c r="F1119" s="41"/>
      <c r="G1119" s="41"/>
      <c r="H1119" s="41"/>
    </row>
    <row r="1120" spans="4:8">
      <c r="D1120" s="40"/>
      <c r="E1120" s="41"/>
      <c r="F1120" s="41"/>
      <c r="G1120" s="41"/>
      <c r="H1120" s="41"/>
    </row>
    <row r="1121" spans="4:8">
      <c r="D1121" s="40"/>
      <c r="E1121" s="41"/>
      <c r="F1121" s="41"/>
      <c r="G1121" s="41"/>
      <c r="H1121" s="41"/>
    </row>
    <row r="1122" spans="4:8">
      <c r="D1122" s="40"/>
      <c r="E1122" s="41"/>
      <c r="F1122" s="41"/>
      <c r="G1122" s="41"/>
      <c r="H1122" s="41"/>
    </row>
    <row r="1123" spans="4:8">
      <c r="D1123" s="40"/>
      <c r="E1123" s="41"/>
      <c r="F1123" s="41"/>
      <c r="G1123" s="41"/>
      <c r="H1123" s="41"/>
    </row>
    <row r="1124" spans="4:8">
      <c r="D1124" s="40"/>
      <c r="E1124" s="41"/>
      <c r="F1124" s="41"/>
      <c r="G1124" s="41"/>
      <c r="H1124" s="41"/>
    </row>
    <row r="1125" spans="4:8">
      <c r="D1125" s="40"/>
      <c r="E1125" s="41"/>
      <c r="F1125" s="41"/>
      <c r="G1125" s="41"/>
      <c r="H1125" s="41"/>
    </row>
    <row r="1126" spans="4:8">
      <c r="D1126" s="40"/>
      <c r="E1126" s="41"/>
      <c r="F1126" s="41"/>
      <c r="G1126" s="41"/>
      <c r="H1126" s="41"/>
    </row>
    <row r="1127" spans="4:8">
      <c r="D1127" s="40"/>
      <c r="E1127" s="41"/>
      <c r="F1127" s="41"/>
      <c r="G1127" s="41"/>
      <c r="H1127" s="41"/>
    </row>
    <row r="1128" spans="4:8">
      <c r="D1128" s="40"/>
      <c r="E1128" s="41"/>
      <c r="F1128" s="41"/>
      <c r="G1128" s="41"/>
      <c r="H1128" s="41"/>
    </row>
    <row r="1129" spans="4:8">
      <c r="D1129" s="40"/>
      <c r="E1129" s="41"/>
      <c r="F1129" s="41"/>
      <c r="G1129" s="41"/>
      <c r="H1129" s="41"/>
    </row>
    <row r="1130" spans="4:8">
      <c r="D1130" s="40"/>
      <c r="E1130" s="41"/>
      <c r="F1130" s="41"/>
      <c r="G1130" s="41"/>
      <c r="H1130" s="41"/>
    </row>
    <row r="1131" spans="4:8">
      <c r="D1131" s="40"/>
      <c r="E1131" s="41"/>
      <c r="F1131" s="41"/>
      <c r="G1131" s="41"/>
      <c r="H1131" s="41"/>
    </row>
    <row r="1132" spans="4:8">
      <c r="D1132" s="40"/>
      <c r="E1132" s="41"/>
      <c r="F1132" s="41"/>
      <c r="G1132" s="41"/>
      <c r="H1132" s="41"/>
    </row>
    <row r="1133" spans="4:8">
      <c r="D1133" s="40"/>
      <c r="E1133" s="41"/>
      <c r="F1133" s="41"/>
      <c r="G1133" s="41"/>
      <c r="H1133" s="41"/>
    </row>
    <row r="1134" spans="4:8">
      <c r="D1134" s="40"/>
      <c r="E1134" s="41"/>
      <c r="F1134" s="41"/>
      <c r="G1134" s="41"/>
      <c r="H1134" s="41"/>
    </row>
    <row r="1135" spans="4:8">
      <c r="D1135" s="40"/>
      <c r="E1135" s="41"/>
      <c r="F1135" s="41"/>
      <c r="G1135" s="41"/>
      <c r="H1135" s="41"/>
    </row>
    <row r="1136" spans="4:8">
      <c r="D1136" s="40"/>
      <c r="E1136" s="41"/>
      <c r="F1136" s="41"/>
      <c r="G1136" s="41"/>
      <c r="H1136" s="41"/>
    </row>
    <row r="1137" spans="4:8">
      <c r="D1137" s="40"/>
      <c r="E1137" s="41"/>
      <c r="F1137" s="41"/>
      <c r="G1137" s="41"/>
      <c r="H1137" s="41"/>
    </row>
    <row r="1138" spans="4:8">
      <c r="D1138" s="40"/>
      <c r="E1138" s="41"/>
      <c r="F1138" s="41"/>
      <c r="G1138" s="41"/>
      <c r="H1138" s="41"/>
    </row>
    <row r="1139" spans="4:8">
      <c r="D1139" s="40"/>
      <c r="E1139" s="41"/>
      <c r="F1139" s="41"/>
      <c r="G1139" s="41"/>
      <c r="H1139" s="41"/>
    </row>
    <row r="1140" spans="4:8">
      <c r="D1140" s="40"/>
      <c r="E1140" s="41"/>
      <c r="F1140" s="41"/>
      <c r="G1140" s="41"/>
      <c r="H1140" s="41"/>
    </row>
    <row r="1141" spans="4:8">
      <c r="D1141" s="40"/>
      <c r="E1141" s="41"/>
      <c r="F1141" s="41"/>
      <c r="G1141" s="41"/>
      <c r="H1141" s="41"/>
    </row>
    <row r="1142" spans="4:8">
      <c r="D1142" s="40"/>
      <c r="E1142" s="41"/>
      <c r="F1142" s="41"/>
      <c r="G1142" s="41"/>
      <c r="H1142" s="41"/>
    </row>
    <row r="1143" spans="4:8">
      <c r="D1143" s="40"/>
      <c r="E1143" s="41"/>
      <c r="F1143" s="41"/>
      <c r="G1143" s="41"/>
      <c r="H1143" s="41"/>
    </row>
    <row r="1144" spans="4:8">
      <c r="D1144" s="40"/>
      <c r="E1144" s="41"/>
      <c r="F1144" s="41"/>
      <c r="G1144" s="41"/>
      <c r="H1144" s="41"/>
    </row>
    <row r="1145" spans="4:8">
      <c r="D1145" s="40"/>
      <c r="E1145" s="41"/>
      <c r="F1145" s="41"/>
      <c r="G1145" s="41"/>
      <c r="H1145" s="41"/>
    </row>
    <row r="1146" spans="4:8">
      <c r="D1146" s="40"/>
      <c r="E1146" s="41"/>
      <c r="F1146" s="41"/>
      <c r="G1146" s="41"/>
      <c r="H1146" s="41"/>
    </row>
    <row r="1147" spans="4:8">
      <c r="D1147" s="40"/>
      <c r="E1147" s="41"/>
      <c r="F1147" s="41"/>
      <c r="G1147" s="41"/>
      <c r="H1147" s="41"/>
    </row>
    <row r="1148" spans="4:8">
      <c r="D1148" s="40"/>
      <c r="E1148" s="41"/>
      <c r="F1148" s="41"/>
      <c r="G1148" s="41"/>
      <c r="H1148" s="41"/>
    </row>
    <row r="1149" spans="4:8">
      <c r="D1149" s="40"/>
      <c r="E1149" s="41"/>
      <c r="F1149" s="41"/>
      <c r="G1149" s="41"/>
      <c r="H1149" s="41"/>
    </row>
    <row r="1150" spans="4:8">
      <c r="D1150" s="40"/>
      <c r="E1150" s="41"/>
      <c r="F1150" s="41"/>
      <c r="G1150" s="41"/>
      <c r="H1150" s="41"/>
    </row>
    <row r="1151" spans="4:8">
      <c r="D1151" s="40"/>
      <c r="E1151" s="41"/>
      <c r="F1151" s="41"/>
      <c r="G1151" s="41"/>
      <c r="H1151" s="41"/>
    </row>
    <row r="1152" spans="4:8">
      <c r="D1152" s="40"/>
      <c r="E1152" s="41"/>
      <c r="F1152" s="41"/>
      <c r="G1152" s="41"/>
      <c r="H1152" s="41"/>
    </row>
    <row r="1153" spans="4:8">
      <c r="D1153" s="40"/>
      <c r="E1153" s="41"/>
      <c r="F1153" s="41"/>
      <c r="G1153" s="41"/>
      <c r="H1153" s="41"/>
    </row>
    <row r="1154" spans="4:8">
      <c r="D1154" s="40"/>
      <c r="E1154" s="41"/>
      <c r="F1154" s="41"/>
      <c r="G1154" s="41"/>
      <c r="H1154" s="41"/>
    </row>
    <row r="1155" spans="4:8">
      <c r="D1155" s="40"/>
      <c r="E1155" s="41"/>
      <c r="F1155" s="41"/>
      <c r="G1155" s="41"/>
      <c r="H1155" s="41"/>
    </row>
    <row r="1156" spans="4:8">
      <c r="D1156" s="40"/>
      <c r="E1156" s="41"/>
      <c r="F1156" s="41"/>
      <c r="G1156" s="41"/>
      <c r="H1156" s="41"/>
    </row>
    <row r="1157" spans="4:8">
      <c r="D1157" s="40"/>
      <c r="E1157" s="41"/>
      <c r="F1157" s="41"/>
      <c r="G1157" s="41"/>
      <c r="H1157" s="41"/>
    </row>
    <row r="1158" spans="4:8">
      <c r="D1158" s="40"/>
      <c r="E1158" s="41"/>
      <c r="F1158" s="41"/>
      <c r="G1158" s="41"/>
      <c r="H1158" s="41"/>
    </row>
    <row r="1159" spans="4:8">
      <c r="D1159" s="40"/>
      <c r="E1159" s="41"/>
      <c r="F1159" s="41"/>
      <c r="G1159" s="41"/>
      <c r="H1159" s="41"/>
    </row>
    <row r="1160" spans="4:8">
      <c r="D1160" s="40"/>
      <c r="E1160" s="41"/>
      <c r="F1160" s="41"/>
      <c r="G1160" s="41"/>
      <c r="H1160" s="41"/>
    </row>
    <row r="1161" spans="4:8">
      <c r="D1161" s="40"/>
      <c r="E1161" s="41"/>
      <c r="F1161" s="41"/>
      <c r="G1161" s="41"/>
      <c r="H1161" s="41"/>
    </row>
    <row r="1162" spans="4:8">
      <c r="D1162" s="40"/>
      <c r="E1162" s="41"/>
      <c r="F1162" s="41"/>
      <c r="G1162" s="41"/>
      <c r="H1162" s="41"/>
    </row>
    <row r="1163" spans="4:8">
      <c r="D1163" s="40"/>
      <c r="E1163" s="41"/>
      <c r="F1163" s="41"/>
      <c r="G1163" s="41"/>
      <c r="H1163" s="41"/>
    </row>
    <row r="1164" spans="4:8">
      <c r="D1164" s="40"/>
      <c r="E1164" s="41"/>
      <c r="F1164" s="41"/>
      <c r="G1164" s="41"/>
      <c r="H1164" s="41"/>
    </row>
    <row r="1165" spans="4:8">
      <c r="D1165" s="40"/>
      <c r="E1165" s="41"/>
      <c r="F1165" s="41"/>
      <c r="G1165" s="41"/>
      <c r="H1165" s="41"/>
    </row>
    <row r="1166" spans="4:8">
      <c r="D1166" s="40"/>
      <c r="E1166" s="41"/>
      <c r="F1166" s="41"/>
      <c r="G1166" s="41"/>
      <c r="H1166" s="41"/>
    </row>
    <row r="1167" spans="4:8">
      <c r="D1167" s="40"/>
      <c r="E1167" s="41"/>
      <c r="F1167" s="41"/>
      <c r="G1167" s="41"/>
      <c r="H1167" s="41"/>
    </row>
    <row r="1168" spans="4:8">
      <c r="D1168" s="40"/>
      <c r="E1168" s="41"/>
      <c r="F1168" s="41"/>
      <c r="G1168" s="41"/>
      <c r="H1168" s="41"/>
    </row>
    <row r="1169" spans="4:8">
      <c r="D1169" s="40"/>
      <c r="E1169" s="41"/>
      <c r="F1169" s="41"/>
      <c r="G1169" s="41"/>
      <c r="H1169" s="41"/>
    </row>
    <row r="1170" spans="4:8">
      <c r="D1170" s="40"/>
      <c r="E1170" s="41"/>
      <c r="F1170" s="41"/>
      <c r="G1170" s="41"/>
      <c r="H1170" s="41"/>
    </row>
    <row r="1171" spans="4:8">
      <c r="D1171" s="40"/>
      <c r="E1171" s="41"/>
      <c r="F1171" s="41"/>
      <c r="G1171" s="41"/>
      <c r="H1171" s="41"/>
    </row>
    <row r="1172" spans="4:8">
      <c r="D1172" s="40"/>
      <c r="E1172" s="41"/>
      <c r="F1172" s="41"/>
      <c r="G1172" s="41"/>
      <c r="H1172" s="41"/>
    </row>
    <row r="1173" spans="4:8">
      <c r="D1173" s="40"/>
      <c r="E1173" s="41"/>
      <c r="F1173" s="41"/>
      <c r="G1173" s="41"/>
      <c r="H1173" s="41"/>
    </row>
    <row r="1174" spans="4:8">
      <c r="D1174" s="40"/>
      <c r="E1174" s="41"/>
      <c r="F1174" s="41"/>
      <c r="G1174" s="41"/>
      <c r="H1174" s="41"/>
    </row>
    <row r="1175" spans="4:8">
      <c r="D1175" s="40"/>
      <c r="E1175" s="41"/>
      <c r="F1175" s="41"/>
      <c r="G1175" s="41"/>
      <c r="H1175" s="41"/>
    </row>
    <row r="1176" spans="4:8">
      <c r="D1176" s="40"/>
      <c r="E1176" s="41"/>
      <c r="F1176" s="41"/>
      <c r="G1176" s="41"/>
      <c r="H1176" s="41"/>
    </row>
    <row r="1177" spans="4:8">
      <c r="D1177" s="40"/>
      <c r="E1177" s="41"/>
      <c r="F1177" s="41"/>
      <c r="G1177" s="41"/>
      <c r="H1177" s="41"/>
    </row>
    <row r="1178" spans="4:8">
      <c r="D1178" s="40"/>
      <c r="E1178" s="41"/>
      <c r="F1178" s="41"/>
      <c r="G1178" s="41"/>
      <c r="H1178" s="41"/>
    </row>
    <row r="1179" spans="4:8">
      <c r="D1179" s="40"/>
      <c r="E1179" s="41"/>
      <c r="F1179" s="41"/>
      <c r="G1179" s="41"/>
      <c r="H1179" s="41"/>
    </row>
    <row r="1180" spans="4:8">
      <c r="D1180" s="40"/>
      <c r="E1180" s="41"/>
      <c r="F1180" s="41"/>
      <c r="G1180" s="41"/>
      <c r="H1180" s="41"/>
    </row>
    <row r="1181" spans="4:8">
      <c r="D1181" s="40"/>
      <c r="E1181" s="41"/>
      <c r="F1181" s="41"/>
      <c r="G1181" s="41"/>
      <c r="H1181" s="41"/>
    </row>
    <row r="1182" spans="4:8">
      <c r="D1182" s="40"/>
      <c r="E1182" s="41"/>
      <c r="F1182" s="41"/>
      <c r="G1182" s="41"/>
      <c r="H1182" s="41"/>
    </row>
    <row r="1183" spans="4:8">
      <c r="D1183" s="40"/>
      <c r="E1183" s="41"/>
      <c r="F1183" s="41"/>
      <c r="G1183" s="41"/>
      <c r="H1183" s="41"/>
    </row>
    <row r="1184" spans="4:8">
      <c r="D1184" s="40"/>
      <c r="E1184" s="41"/>
      <c r="F1184" s="41"/>
      <c r="G1184" s="41"/>
      <c r="H1184" s="41"/>
    </row>
    <row r="1185" spans="4:8">
      <c r="D1185" s="40"/>
      <c r="E1185" s="41"/>
      <c r="F1185" s="41"/>
      <c r="G1185" s="41"/>
      <c r="H1185" s="41"/>
    </row>
    <row r="1186" spans="4:8">
      <c r="D1186" s="40"/>
      <c r="E1186" s="41"/>
      <c r="F1186" s="41"/>
      <c r="G1186" s="41"/>
      <c r="H1186" s="41"/>
    </row>
    <row r="1187" spans="4:8">
      <c r="D1187" s="40"/>
      <c r="E1187" s="41"/>
      <c r="F1187" s="41"/>
      <c r="G1187" s="41"/>
      <c r="H1187" s="41"/>
    </row>
    <row r="1188" spans="4:8">
      <c r="D1188" s="40"/>
      <c r="E1188" s="41"/>
      <c r="F1188" s="41"/>
      <c r="G1188" s="41"/>
      <c r="H1188" s="41"/>
    </row>
    <row r="1189" spans="4:8">
      <c r="D1189" s="40"/>
      <c r="E1189" s="41"/>
      <c r="F1189" s="41"/>
      <c r="G1189" s="41"/>
      <c r="H1189" s="41"/>
    </row>
    <row r="1190" spans="4:8">
      <c r="D1190" s="40"/>
      <c r="E1190" s="41"/>
      <c r="F1190" s="41"/>
      <c r="G1190" s="41"/>
      <c r="H1190" s="41"/>
    </row>
    <row r="1191" spans="4:8">
      <c r="D1191" s="40"/>
      <c r="E1191" s="41"/>
      <c r="F1191" s="41"/>
      <c r="G1191" s="41"/>
      <c r="H1191" s="41"/>
    </row>
    <row r="1192" spans="4:8">
      <c r="D1192" s="40"/>
      <c r="E1192" s="41"/>
      <c r="F1192" s="41"/>
      <c r="G1192" s="41"/>
      <c r="H1192" s="41"/>
    </row>
    <row r="1193" spans="4:8">
      <c r="D1193" s="40"/>
      <c r="E1193" s="41"/>
      <c r="F1193" s="41"/>
      <c r="G1193" s="41"/>
      <c r="H1193" s="41"/>
    </row>
    <row r="1194" spans="4:8">
      <c r="D1194" s="40"/>
      <c r="E1194" s="41"/>
      <c r="F1194" s="41"/>
      <c r="G1194" s="41"/>
      <c r="H1194" s="41"/>
    </row>
    <row r="1195" spans="4:8">
      <c r="D1195" s="40"/>
      <c r="E1195" s="41"/>
      <c r="F1195" s="41"/>
      <c r="G1195" s="41"/>
      <c r="H1195" s="41"/>
    </row>
    <row r="1196" spans="4:8">
      <c r="D1196" s="40"/>
      <c r="E1196" s="41"/>
      <c r="F1196" s="41"/>
      <c r="G1196" s="41"/>
      <c r="H1196" s="41"/>
    </row>
    <row r="1197" spans="4:8">
      <c r="D1197" s="40"/>
      <c r="E1197" s="41"/>
      <c r="F1197" s="41"/>
      <c r="G1197" s="41"/>
      <c r="H1197" s="41"/>
    </row>
    <row r="1198" spans="4:8">
      <c r="D1198" s="40"/>
      <c r="E1198" s="41"/>
      <c r="F1198" s="41"/>
      <c r="G1198" s="41"/>
      <c r="H1198" s="41"/>
    </row>
    <row r="1199" spans="4:8">
      <c r="D1199" s="40"/>
      <c r="E1199" s="41"/>
      <c r="F1199" s="41"/>
      <c r="G1199" s="41"/>
      <c r="H1199" s="41"/>
    </row>
    <row r="1200" spans="4:8">
      <c r="D1200" s="40"/>
      <c r="E1200" s="41"/>
      <c r="F1200" s="41"/>
      <c r="G1200" s="41"/>
      <c r="H1200" s="41"/>
    </row>
    <row r="1201" spans="4:8">
      <c r="D1201" s="40"/>
      <c r="E1201" s="41"/>
      <c r="F1201" s="41"/>
      <c r="G1201" s="41"/>
      <c r="H1201" s="41"/>
    </row>
    <row r="1202" spans="4:8">
      <c r="D1202" s="40"/>
      <c r="E1202" s="41"/>
      <c r="F1202" s="41"/>
      <c r="G1202" s="41"/>
      <c r="H1202" s="41"/>
    </row>
    <row r="1203" spans="4:8">
      <c r="D1203" s="40"/>
      <c r="E1203" s="41"/>
      <c r="F1203" s="41"/>
      <c r="G1203" s="41"/>
      <c r="H1203" s="41"/>
    </row>
    <row r="1204" spans="4:8">
      <c r="D1204" s="40"/>
      <c r="E1204" s="41"/>
      <c r="F1204" s="41"/>
      <c r="G1204" s="41"/>
      <c r="H1204" s="41"/>
    </row>
    <row r="1205" spans="4:8">
      <c r="D1205" s="40"/>
      <c r="E1205" s="41"/>
      <c r="F1205" s="41"/>
      <c r="G1205" s="41"/>
      <c r="H1205" s="41"/>
    </row>
    <row r="1206" spans="4:8">
      <c r="D1206" s="40"/>
      <c r="E1206" s="41"/>
      <c r="F1206" s="41"/>
      <c r="G1206" s="41"/>
      <c r="H1206" s="41"/>
    </row>
    <row r="1207" spans="4:8">
      <c r="D1207" s="40"/>
      <c r="E1207" s="41"/>
      <c r="F1207" s="41"/>
      <c r="G1207" s="41"/>
      <c r="H1207" s="41"/>
    </row>
    <row r="1208" spans="4:8">
      <c r="D1208" s="40"/>
      <c r="E1208" s="41"/>
      <c r="F1208" s="41"/>
      <c r="G1208" s="41"/>
      <c r="H1208" s="41"/>
    </row>
    <row r="1209" spans="4:8">
      <c r="D1209" s="40"/>
      <c r="E1209" s="41"/>
      <c r="F1209" s="41"/>
      <c r="G1209" s="41"/>
      <c r="H1209" s="41"/>
    </row>
    <row r="1210" spans="4:8">
      <c r="D1210" s="40"/>
      <c r="E1210" s="41"/>
      <c r="F1210" s="41"/>
      <c r="G1210" s="41"/>
      <c r="H1210" s="41"/>
    </row>
    <row r="1211" spans="4:8">
      <c r="D1211" s="40"/>
      <c r="E1211" s="41"/>
      <c r="F1211" s="41"/>
      <c r="G1211" s="41"/>
      <c r="H1211" s="41"/>
    </row>
    <row r="1212" spans="4:8">
      <c r="D1212" s="40"/>
      <c r="E1212" s="41"/>
      <c r="F1212" s="41"/>
      <c r="G1212" s="41"/>
      <c r="H1212" s="41"/>
    </row>
    <row r="1213" spans="4:8">
      <c r="D1213" s="40"/>
      <c r="E1213" s="41"/>
      <c r="F1213" s="41"/>
      <c r="G1213" s="41"/>
      <c r="H1213" s="41"/>
    </row>
    <row r="1214" spans="4:8">
      <c r="D1214" s="40"/>
      <c r="E1214" s="41"/>
      <c r="F1214" s="41"/>
      <c r="G1214" s="41"/>
      <c r="H1214" s="41"/>
    </row>
    <row r="1215" spans="4:8">
      <c r="D1215" s="40"/>
      <c r="E1215" s="41"/>
      <c r="F1215" s="41"/>
      <c r="G1215" s="41"/>
      <c r="H1215" s="41"/>
    </row>
    <row r="1216" spans="4:8">
      <c r="D1216" s="40"/>
      <c r="E1216" s="41"/>
      <c r="F1216" s="41"/>
      <c r="G1216" s="41"/>
      <c r="H1216" s="41"/>
    </row>
    <row r="1217" spans="4:8">
      <c r="D1217" s="40"/>
      <c r="E1217" s="41"/>
      <c r="F1217" s="41"/>
      <c r="G1217" s="41"/>
      <c r="H1217" s="41"/>
    </row>
    <row r="1218" spans="4:8">
      <c r="D1218" s="40"/>
      <c r="E1218" s="41"/>
      <c r="F1218" s="41"/>
      <c r="G1218" s="41"/>
      <c r="H1218" s="41"/>
    </row>
    <row r="1219" spans="4:8">
      <c r="D1219" s="40"/>
      <c r="E1219" s="41"/>
      <c r="F1219" s="41"/>
      <c r="G1219" s="41"/>
      <c r="H1219" s="41"/>
    </row>
    <row r="1220" spans="4:8">
      <c r="D1220" s="40"/>
      <c r="E1220" s="41"/>
      <c r="F1220" s="41"/>
      <c r="G1220" s="41"/>
      <c r="H1220" s="41"/>
    </row>
    <row r="1221" spans="4:8">
      <c r="D1221" s="40"/>
      <c r="E1221" s="41"/>
      <c r="F1221" s="41"/>
      <c r="G1221" s="41"/>
      <c r="H1221" s="41"/>
    </row>
    <row r="1222" spans="4:8">
      <c r="D1222" s="40"/>
      <c r="E1222" s="41"/>
      <c r="F1222" s="41"/>
      <c r="G1222" s="41"/>
      <c r="H1222" s="41"/>
    </row>
    <row r="1223" spans="4:8">
      <c r="D1223" s="40"/>
      <c r="E1223" s="41"/>
      <c r="F1223" s="41"/>
      <c r="G1223" s="41"/>
      <c r="H1223" s="41"/>
    </row>
    <row r="1224" spans="4:8">
      <c r="D1224" s="40"/>
      <c r="E1224" s="41"/>
      <c r="F1224" s="41"/>
      <c r="G1224" s="41"/>
      <c r="H1224" s="41"/>
    </row>
    <row r="1225" spans="4:8">
      <c r="D1225" s="40"/>
      <c r="E1225" s="41"/>
      <c r="F1225" s="41"/>
      <c r="G1225" s="41"/>
      <c r="H1225" s="41"/>
    </row>
    <row r="1226" spans="4:8">
      <c r="D1226" s="40"/>
      <c r="E1226" s="41"/>
      <c r="F1226" s="41"/>
      <c r="G1226" s="41"/>
      <c r="H1226" s="41"/>
    </row>
    <row r="1227" spans="4:8">
      <c r="D1227" s="40"/>
      <c r="E1227" s="41"/>
      <c r="F1227" s="41"/>
      <c r="G1227" s="41"/>
      <c r="H1227" s="41"/>
    </row>
    <row r="1228" spans="4:8">
      <c r="D1228" s="40"/>
      <c r="E1228" s="41"/>
      <c r="F1228" s="41"/>
      <c r="G1228" s="41"/>
      <c r="H1228" s="41"/>
    </row>
    <row r="1229" spans="4:8">
      <c r="D1229" s="40"/>
      <c r="E1229" s="41"/>
      <c r="F1229" s="41"/>
      <c r="G1229" s="41"/>
      <c r="H1229" s="41"/>
    </row>
    <row r="1230" spans="4:8">
      <c r="D1230" s="40"/>
      <c r="E1230" s="41"/>
      <c r="F1230" s="41"/>
      <c r="G1230" s="41"/>
      <c r="H1230" s="41"/>
    </row>
    <row r="1231" spans="4:8">
      <c r="D1231" s="40"/>
      <c r="E1231" s="41"/>
      <c r="F1231" s="41"/>
      <c r="G1231" s="41"/>
      <c r="H1231" s="41"/>
    </row>
    <row r="1232" spans="4:8">
      <c r="D1232" s="40"/>
      <c r="E1232" s="41"/>
      <c r="F1232" s="41"/>
      <c r="G1232" s="41"/>
      <c r="H1232" s="41"/>
    </row>
    <row r="1233" spans="4:8">
      <c r="D1233" s="40"/>
      <c r="E1233" s="41"/>
      <c r="F1233" s="41"/>
      <c r="G1233" s="41"/>
      <c r="H1233" s="41"/>
    </row>
    <row r="1234" spans="4:8">
      <c r="D1234" s="40"/>
      <c r="E1234" s="41"/>
      <c r="F1234" s="41"/>
      <c r="G1234" s="41"/>
      <c r="H1234" s="41"/>
    </row>
    <row r="1235" spans="4:8">
      <c r="D1235" s="40"/>
      <c r="E1235" s="41"/>
      <c r="F1235" s="41"/>
      <c r="G1235" s="41"/>
      <c r="H1235" s="41"/>
    </row>
    <row r="1236" spans="4:8">
      <c r="D1236" s="40"/>
      <c r="E1236" s="41"/>
      <c r="F1236" s="41"/>
      <c r="G1236" s="41"/>
      <c r="H1236" s="41"/>
    </row>
    <row r="1237" spans="4:8">
      <c r="D1237" s="40"/>
      <c r="E1237" s="41"/>
      <c r="F1237" s="41"/>
      <c r="G1237" s="41"/>
      <c r="H1237" s="41"/>
    </row>
    <row r="1238" spans="4:8">
      <c r="D1238" s="40"/>
      <c r="E1238" s="41"/>
      <c r="F1238" s="41"/>
      <c r="G1238" s="41"/>
      <c r="H1238" s="41"/>
    </row>
    <row r="1239" spans="4:8">
      <c r="D1239" s="40"/>
      <c r="E1239" s="41"/>
      <c r="F1239" s="41"/>
      <c r="G1239" s="41"/>
      <c r="H1239" s="41"/>
    </row>
    <row r="1240" spans="4:8">
      <c r="D1240" s="40"/>
      <c r="E1240" s="41"/>
      <c r="F1240" s="41"/>
      <c r="G1240" s="41"/>
      <c r="H1240" s="41"/>
    </row>
    <row r="1241" spans="4:8">
      <c r="D1241" s="40"/>
      <c r="E1241" s="41"/>
      <c r="F1241" s="41"/>
      <c r="G1241" s="41"/>
      <c r="H1241" s="41"/>
    </row>
    <row r="1242" spans="4:8">
      <c r="D1242" s="40"/>
      <c r="E1242" s="41"/>
      <c r="F1242" s="41"/>
      <c r="G1242" s="41"/>
      <c r="H1242" s="41"/>
    </row>
    <row r="1243" spans="4:8">
      <c r="D1243" s="40"/>
      <c r="E1243" s="41"/>
      <c r="F1243" s="41"/>
      <c r="G1243" s="41"/>
      <c r="H1243" s="41"/>
    </row>
    <row r="1244" spans="4:8">
      <c r="D1244" s="40"/>
      <c r="E1244" s="41"/>
      <c r="F1244" s="41"/>
      <c r="G1244" s="41"/>
      <c r="H1244" s="41"/>
    </row>
    <row r="1245" spans="4:8">
      <c r="D1245" s="40"/>
      <c r="E1245" s="41"/>
      <c r="F1245" s="41"/>
      <c r="G1245" s="41"/>
      <c r="H1245" s="41"/>
    </row>
    <row r="1246" spans="4:8">
      <c r="D1246" s="40"/>
      <c r="E1246" s="41"/>
      <c r="F1246" s="41"/>
      <c r="G1246" s="41"/>
      <c r="H1246" s="41"/>
    </row>
    <row r="1247" spans="4:8">
      <c r="D1247" s="40"/>
      <c r="E1247" s="41"/>
      <c r="F1247" s="41"/>
      <c r="G1247" s="41"/>
      <c r="H1247" s="41"/>
    </row>
    <row r="1248" spans="4:8">
      <c r="D1248" s="40"/>
      <c r="E1248" s="41"/>
      <c r="F1248" s="41"/>
      <c r="G1248" s="41"/>
      <c r="H1248" s="41"/>
    </row>
    <row r="1249" spans="4:8">
      <c r="D1249" s="40"/>
      <c r="E1249" s="41"/>
      <c r="F1249" s="41"/>
      <c r="G1249" s="41"/>
      <c r="H1249" s="41"/>
    </row>
    <row r="1250" spans="4:8">
      <c r="D1250" s="40"/>
      <c r="E1250" s="41"/>
      <c r="F1250" s="41"/>
      <c r="G1250" s="41"/>
      <c r="H1250" s="41"/>
    </row>
    <row r="1251" spans="4:8">
      <c r="D1251" s="40"/>
      <c r="E1251" s="41"/>
      <c r="F1251" s="41"/>
      <c r="G1251" s="41"/>
      <c r="H1251" s="41"/>
    </row>
    <row r="1252" spans="4:8">
      <c r="D1252" s="40"/>
      <c r="E1252" s="41"/>
      <c r="F1252" s="41"/>
      <c r="G1252" s="41"/>
      <c r="H1252" s="41"/>
    </row>
    <row r="1253" spans="4:8">
      <c r="D1253" s="40"/>
      <c r="E1253" s="41"/>
      <c r="F1253" s="41"/>
      <c r="G1253" s="41"/>
      <c r="H1253" s="41"/>
    </row>
    <row r="1254" spans="4:8">
      <c r="D1254" s="40"/>
      <c r="E1254" s="41"/>
      <c r="F1254" s="41"/>
      <c r="G1254" s="41"/>
      <c r="H1254" s="41"/>
    </row>
    <row r="1255" spans="4:8">
      <c r="D1255" s="40"/>
      <c r="E1255" s="41"/>
      <c r="F1255" s="41"/>
      <c r="G1255" s="41"/>
      <c r="H1255" s="41"/>
    </row>
    <row r="1256" spans="4:8">
      <c r="D1256" s="40"/>
      <c r="E1256" s="41"/>
      <c r="F1256" s="41"/>
      <c r="G1256" s="41"/>
      <c r="H1256" s="41"/>
    </row>
    <row r="1257" spans="4:8">
      <c r="D1257" s="40"/>
      <c r="E1257" s="41"/>
      <c r="F1257" s="41"/>
      <c r="G1257" s="41"/>
      <c r="H1257" s="41"/>
    </row>
    <row r="1258" spans="4:8">
      <c r="D1258" s="40"/>
      <c r="E1258" s="41"/>
      <c r="F1258" s="41"/>
      <c r="G1258" s="41"/>
      <c r="H1258" s="41"/>
    </row>
    <row r="1259" spans="4:8">
      <c r="D1259" s="40"/>
      <c r="E1259" s="41"/>
      <c r="F1259" s="41"/>
      <c r="G1259" s="41"/>
      <c r="H1259" s="41"/>
    </row>
    <row r="1260" spans="4:8">
      <c r="D1260" s="40"/>
      <c r="E1260" s="41"/>
      <c r="F1260" s="41"/>
      <c r="G1260" s="41"/>
      <c r="H1260" s="41"/>
    </row>
    <row r="1261" spans="4:8">
      <c r="D1261" s="40"/>
      <c r="E1261" s="41"/>
      <c r="F1261" s="41"/>
      <c r="G1261" s="41"/>
      <c r="H1261" s="41"/>
    </row>
    <row r="1262" spans="4:8">
      <c r="D1262" s="40"/>
      <c r="E1262" s="41"/>
      <c r="F1262" s="41"/>
      <c r="G1262" s="41"/>
      <c r="H1262" s="41"/>
    </row>
    <row r="1263" spans="4:8">
      <c r="D1263" s="40"/>
      <c r="E1263" s="41"/>
      <c r="F1263" s="41"/>
      <c r="G1263" s="41"/>
      <c r="H1263" s="41"/>
    </row>
    <row r="1264" spans="4:8">
      <c r="D1264" s="40"/>
      <c r="E1264" s="41"/>
      <c r="F1264" s="41"/>
      <c r="G1264" s="41"/>
      <c r="H1264" s="41"/>
    </row>
    <row r="1265" spans="4:8">
      <c r="D1265" s="40"/>
      <c r="E1265" s="41"/>
      <c r="F1265" s="41"/>
      <c r="G1265" s="41"/>
      <c r="H1265" s="41"/>
    </row>
    <row r="1266" spans="4:8">
      <c r="D1266" s="40"/>
      <c r="E1266" s="41"/>
      <c r="F1266" s="41"/>
      <c r="G1266" s="41"/>
      <c r="H1266" s="41"/>
    </row>
    <row r="1267" spans="4:8">
      <c r="D1267" s="40"/>
      <c r="E1267" s="41"/>
      <c r="F1267" s="41"/>
      <c r="G1267" s="41"/>
      <c r="H1267" s="41"/>
    </row>
    <row r="1268" spans="4:8">
      <c r="D1268" s="40"/>
      <c r="E1268" s="41"/>
      <c r="F1268" s="41"/>
      <c r="G1268" s="41"/>
      <c r="H1268" s="41"/>
    </row>
    <row r="1269" spans="4:8">
      <c r="D1269" s="40"/>
      <c r="E1269" s="41"/>
      <c r="F1269" s="41"/>
      <c r="G1269" s="41"/>
      <c r="H1269" s="41"/>
    </row>
    <row r="1270" spans="4:8">
      <c r="D1270" s="40"/>
      <c r="E1270" s="41"/>
      <c r="F1270" s="41"/>
      <c r="G1270" s="41"/>
      <c r="H1270" s="41"/>
    </row>
    <row r="1271" spans="4:8">
      <c r="D1271" s="40"/>
      <c r="E1271" s="41"/>
      <c r="F1271" s="41"/>
      <c r="G1271" s="41"/>
      <c r="H1271" s="41"/>
    </row>
    <row r="1272" spans="4:8">
      <c r="D1272" s="40"/>
      <c r="E1272" s="41"/>
      <c r="F1272" s="41"/>
      <c r="G1272" s="41"/>
      <c r="H1272" s="41"/>
    </row>
    <row r="1273" spans="4:8">
      <c r="D1273" s="40"/>
      <c r="E1273" s="41"/>
      <c r="F1273" s="41"/>
      <c r="G1273" s="41"/>
      <c r="H1273" s="41"/>
    </row>
    <row r="1274" spans="4:8">
      <c r="D1274" s="40"/>
      <c r="E1274" s="41"/>
      <c r="F1274" s="41"/>
      <c r="G1274" s="41"/>
      <c r="H1274" s="41"/>
    </row>
    <row r="1275" spans="4:8">
      <c r="D1275" s="40"/>
      <c r="E1275" s="41"/>
      <c r="F1275" s="41"/>
      <c r="G1275" s="41"/>
      <c r="H1275" s="41"/>
    </row>
    <row r="1276" spans="4:8">
      <c r="D1276" s="40"/>
      <c r="E1276" s="41"/>
      <c r="F1276" s="41"/>
      <c r="G1276" s="41"/>
      <c r="H1276" s="41"/>
    </row>
    <row r="1277" spans="4:8">
      <c r="D1277" s="40"/>
      <c r="E1277" s="41"/>
      <c r="F1277" s="41"/>
      <c r="G1277" s="41"/>
      <c r="H1277" s="41"/>
    </row>
    <row r="1278" spans="4:8">
      <c r="D1278" s="40"/>
      <c r="E1278" s="41"/>
      <c r="F1278" s="41"/>
      <c r="G1278" s="41"/>
      <c r="H1278" s="41"/>
    </row>
    <row r="1279" spans="4:8">
      <c r="D1279" s="40"/>
      <c r="E1279" s="41"/>
      <c r="F1279" s="41"/>
      <c r="G1279" s="41"/>
      <c r="H1279" s="41"/>
    </row>
    <row r="1280" spans="4:8">
      <c r="D1280" s="40"/>
      <c r="E1280" s="41"/>
      <c r="F1280" s="41"/>
      <c r="G1280" s="41"/>
      <c r="H1280" s="41"/>
    </row>
    <row r="1281" spans="4:8">
      <c r="D1281" s="40"/>
      <c r="E1281" s="41"/>
      <c r="F1281" s="41"/>
      <c r="G1281" s="41"/>
      <c r="H1281" s="41"/>
    </row>
    <row r="1282" spans="4:8">
      <c r="D1282" s="40"/>
      <c r="E1282" s="41"/>
      <c r="F1282" s="41"/>
      <c r="G1282" s="41"/>
      <c r="H1282" s="41"/>
    </row>
    <row r="1283" spans="4:8">
      <c r="D1283" s="40"/>
      <c r="E1283" s="41"/>
      <c r="F1283" s="41"/>
      <c r="G1283" s="41"/>
      <c r="H1283" s="41"/>
    </row>
    <row r="1284" spans="4:8">
      <c r="D1284" s="40"/>
      <c r="E1284" s="41"/>
      <c r="F1284" s="41"/>
      <c r="G1284" s="41"/>
      <c r="H1284" s="41"/>
    </row>
    <row r="1285" spans="4:8">
      <c r="D1285" s="40"/>
      <c r="E1285" s="41"/>
      <c r="F1285" s="41"/>
      <c r="G1285" s="41"/>
      <c r="H1285" s="41"/>
    </row>
    <row r="1286" spans="4:8">
      <c r="D1286" s="40"/>
      <c r="E1286" s="41"/>
      <c r="F1286" s="41"/>
      <c r="G1286" s="41"/>
      <c r="H1286" s="41"/>
    </row>
    <row r="1287" spans="4:8">
      <c r="D1287" s="40"/>
      <c r="E1287" s="41"/>
      <c r="F1287" s="41"/>
      <c r="G1287" s="41"/>
      <c r="H1287" s="41"/>
    </row>
    <row r="1288" spans="4:8">
      <c r="D1288" s="40"/>
      <c r="E1288" s="41"/>
      <c r="F1288" s="41"/>
      <c r="G1288" s="41"/>
      <c r="H1288" s="41"/>
    </row>
    <row r="1289" spans="4:8">
      <c r="D1289" s="40"/>
      <c r="E1289" s="41"/>
      <c r="F1289" s="41"/>
      <c r="G1289" s="41"/>
      <c r="H1289" s="41"/>
    </row>
    <row r="1290" spans="4:8">
      <c r="D1290" s="40"/>
      <c r="E1290" s="41"/>
      <c r="F1290" s="41"/>
      <c r="G1290" s="41"/>
      <c r="H1290" s="41"/>
    </row>
    <row r="1291" spans="4:8">
      <c r="D1291" s="40"/>
      <c r="E1291" s="41"/>
      <c r="F1291" s="41"/>
      <c r="G1291" s="41"/>
      <c r="H1291" s="41"/>
    </row>
    <row r="1292" spans="4:8">
      <c r="D1292" s="40"/>
      <c r="E1292" s="41"/>
      <c r="F1292" s="41"/>
      <c r="G1292" s="41"/>
      <c r="H1292" s="41"/>
    </row>
    <row r="1293" spans="4:8">
      <c r="D1293" s="40"/>
      <c r="E1293" s="41"/>
      <c r="F1293" s="41"/>
      <c r="G1293" s="41"/>
      <c r="H1293" s="41"/>
    </row>
    <row r="1294" spans="4:8">
      <c r="D1294" s="40"/>
      <c r="E1294" s="41"/>
      <c r="F1294" s="41"/>
      <c r="G1294" s="41"/>
      <c r="H1294" s="41"/>
    </row>
    <row r="1295" spans="4:8">
      <c r="D1295" s="40"/>
      <c r="E1295" s="41"/>
      <c r="F1295" s="41"/>
      <c r="G1295" s="41"/>
      <c r="H1295" s="41"/>
    </row>
    <row r="1296" spans="4:8">
      <c r="D1296" s="40"/>
      <c r="E1296" s="41"/>
      <c r="F1296" s="41"/>
      <c r="G1296" s="41"/>
      <c r="H1296" s="41"/>
    </row>
    <row r="1297" spans="4:8">
      <c r="D1297" s="40"/>
      <c r="E1297" s="41"/>
      <c r="F1297" s="41"/>
      <c r="G1297" s="41"/>
      <c r="H1297" s="41"/>
    </row>
    <row r="1298" spans="4:8">
      <c r="D1298" s="40"/>
      <c r="E1298" s="41"/>
      <c r="F1298" s="41"/>
      <c r="G1298" s="41"/>
      <c r="H1298" s="41"/>
    </row>
    <row r="1299" spans="4:8">
      <c r="D1299" s="40"/>
      <c r="E1299" s="41"/>
      <c r="F1299" s="41"/>
      <c r="G1299" s="41"/>
      <c r="H1299" s="41"/>
    </row>
    <row r="1300" spans="4:8">
      <c r="D1300" s="40"/>
      <c r="E1300" s="41"/>
      <c r="F1300" s="41"/>
      <c r="G1300" s="41"/>
      <c r="H1300" s="41"/>
    </row>
    <row r="1301" spans="4:8">
      <c r="D1301" s="40"/>
      <c r="E1301" s="41"/>
      <c r="F1301" s="41"/>
      <c r="G1301" s="41"/>
      <c r="H1301" s="41"/>
    </row>
    <row r="1302" spans="4:8">
      <c r="D1302" s="40"/>
      <c r="E1302" s="41"/>
      <c r="F1302" s="41"/>
      <c r="G1302" s="41"/>
      <c r="H1302" s="41"/>
    </row>
    <row r="1303" spans="4:8">
      <c r="D1303" s="40"/>
      <c r="E1303" s="41"/>
      <c r="F1303" s="41"/>
      <c r="G1303" s="41"/>
      <c r="H1303" s="41"/>
    </row>
    <row r="1304" spans="4:8">
      <c r="D1304" s="40"/>
      <c r="E1304" s="41"/>
      <c r="F1304" s="41"/>
      <c r="G1304" s="41"/>
      <c r="H1304" s="41"/>
    </row>
    <row r="1305" spans="4:8">
      <c r="D1305" s="40"/>
      <c r="E1305" s="41"/>
      <c r="F1305" s="41"/>
      <c r="G1305" s="41"/>
      <c r="H1305" s="41"/>
    </row>
    <row r="1306" spans="4:8">
      <c r="D1306" s="40"/>
      <c r="E1306" s="41"/>
      <c r="F1306" s="41"/>
      <c r="G1306" s="41"/>
      <c r="H1306" s="41"/>
    </row>
    <row r="1307" spans="4:8">
      <c r="D1307" s="40"/>
      <c r="E1307" s="41"/>
      <c r="F1307" s="41"/>
      <c r="G1307" s="41"/>
      <c r="H1307" s="41"/>
    </row>
    <row r="1308" spans="4:8">
      <c r="D1308" s="40"/>
      <c r="E1308" s="41"/>
      <c r="F1308" s="41"/>
      <c r="G1308" s="41"/>
      <c r="H1308" s="41"/>
    </row>
    <row r="1309" spans="4:8">
      <c r="D1309" s="40"/>
      <c r="E1309" s="41"/>
      <c r="F1309" s="41"/>
      <c r="G1309" s="41"/>
      <c r="H1309" s="41"/>
    </row>
    <row r="1310" spans="4:8">
      <c r="D1310" s="40"/>
      <c r="E1310" s="41"/>
      <c r="F1310" s="41"/>
      <c r="G1310" s="41"/>
      <c r="H1310" s="41"/>
    </row>
    <row r="1311" spans="4:8">
      <c r="D1311" s="40"/>
      <c r="E1311" s="41"/>
      <c r="F1311" s="41"/>
      <c r="G1311" s="41"/>
      <c r="H1311" s="41"/>
    </row>
    <row r="1312" spans="4:8">
      <c r="D1312" s="40"/>
      <c r="E1312" s="41"/>
      <c r="F1312" s="41"/>
      <c r="G1312" s="41"/>
      <c r="H1312" s="41"/>
    </row>
    <row r="1313" spans="4:8">
      <c r="D1313" s="40"/>
      <c r="E1313" s="41"/>
      <c r="F1313" s="41"/>
      <c r="G1313" s="41"/>
      <c r="H1313" s="41"/>
    </row>
    <row r="1314" spans="4:8">
      <c r="D1314" s="40"/>
      <c r="E1314" s="41"/>
      <c r="F1314" s="41"/>
      <c r="G1314" s="41"/>
      <c r="H1314" s="41"/>
    </row>
    <row r="1315" spans="4:8">
      <c r="D1315" s="40"/>
      <c r="E1315" s="41"/>
      <c r="F1315" s="41"/>
      <c r="G1315" s="41"/>
      <c r="H1315" s="41"/>
    </row>
    <row r="1316" spans="4:8">
      <c r="D1316" s="40"/>
      <c r="E1316" s="41"/>
      <c r="F1316" s="41"/>
      <c r="G1316" s="41"/>
      <c r="H1316" s="41"/>
    </row>
    <row r="1317" spans="4:8">
      <c r="D1317" s="40"/>
      <c r="E1317" s="41"/>
      <c r="F1317" s="41"/>
      <c r="G1317" s="41"/>
      <c r="H1317" s="41"/>
    </row>
    <row r="1318" spans="4:8">
      <c r="D1318" s="40"/>
      <c r="E1318" s="41"/>
      <c r="F1318" s="41"/>
      <c r="G1318" s="41"/>
      <c r="H1318" s="41"/>
    </row>
    <row r="1319" spans="4:8">
      <c r="D1319" s="40"/>
      <c r="E1319" s="41"/>
      <c r="F1319" s="41"/>
      <c r="G1319" s="41"/>
      <c r="H1319" s="41"/>
    </row>
    <row r="1320" spans="4:8">
      <c r="D1320" s="40"/>
      <c r="E1320" s="41"/>
      <c r="F1320" s="41"/>
      <c r="G1320" s="41"/>
      <c r="H1320" s="41"/>
    </row>
    <row r="1321" spans="4:8">
      <c r="D1321" s="40"/>
      <c r="E1321" s="41"/>
      <c r="F1321" s="41"/>
      <c r="G1321" s="41"/>
      <c r="H1321" s="41"/>
    </row>
    <row r="1322" spans="4:8">
      <c r="D1322" s="40"/>
      <c r="E1322" s="41"/>
      <c r="F1322" s="41"/>
      <c r="G1322" s="41"/>
      <c r="H1322" s="41"/>
    </row>
    <row r="1323" spans="4:8">
      <c r="D1323" s="40"/>
      <c r="E1323" s="41"/>
      <c r="F1323" s="41"/>
      <c r="G1323" s="41"/>
      <c r="H1323" s="41"/>
    </row>
    <row r="1324" spans="4:8">
      <c r="D1324" s="40"/>
      <c r="E1324" s="41"/>
      <c r="F1324" s="41"/>
      <c r="G1324" s="41"/>
      <c r="H1324" s="41"/>
    </row>
    <row r="1325" spans="4:8">
      <c r="D1325" s="40"/>
      <c r="E1325" s="41"/>
      <c r="F1325" s="41"/>
      <c r="G1325" s="41"/>
      <c r="H1325" s="41"/>
    </row>
    <row r="1326" spans="4:8">
      <c r="D1326" s="40"/>
      <c r="E1326" s="41"/>
      <c r="F1326" s="41"/>
      <c r="G1326" s="41"/>
      <c r="H1326" s="41"/>
    </row>
    <row r="1327" spans="4:8">
      <c r="D1327" s="40"/>
      <c r="E1327" s="41"/>
      <c r="F1327" s="41"/>
      <c r="G1327" s="41"/>
      <c r="H1327" s="41"/>
    </row>
    <row r="1328" spans="4:8">
      <c r="D1328" s="40"/>
      <c r="E1328" s="41"/>
      <c r="F1328" s="41"/>
      <c r="G1328" s="41"/>
      <c r="H1328" s="41"/>
    </row>
    <row r="1329" spans="4:8">
      <c r="D1329" s="40"/>
      <c r="E1329" s="41"/>
      <c r="F1329" s="41"/>
      <c r="G1329" s="41"/>
      <c r="H1329" s="41"/>
    </row>
    <row r="1330" spans="4:8">
      <c r="D1330" s="40"/>
      <c r="E1330" s="41"/>
      <c r="F1330" s="41"/>
      <c r="G1330" s="41"/>
      <c r="H1330" s="41"/>
    </row>
    <row r="1331" spans="4:8">
      <c r="D1331" s="40"/>
      <c r="E1331" s="41"/>
      <c r="F1331" s="41"/>
      <c r="G1331" s="41"/>
      <c r="H1331" s="41"/>
    </row>
    <row r="1332" spans="4:8">
      <c r="D1332" s="40"/>
      <c r="E1332" s="41"/>
      <c r="F1332" s="41"/>
      <c r="G1332" s="41"/>
      <c r="H1332" s="41"/>
    </row>
    <row r="1333" spans="4:8">
      <c r="D1333" s="40"/>
      <c r="E1333" s="41"/>
      <c r="F1333" s="41"/>
      <c r="G1333" s="41"/>
      <c r="H1333" s="41"/>
    </row>
    <row r="1334" spans="4:8">
      <c r="D1334" s="40"/>
      <c r="E1334" s="41"/>
      <c r="F1334" s="41"/>
      <c r="G1334" s="41"/>
      <c r="H1334" s="41"/>
    </row>
    <row r="1335" spans="4:8">
      <c r="D1335" s="40"/>
      <c r="E1335" s="41"/>
      <c r="F1335" s="41"/>
      <c r="G1335" s="41"/>
      <c r="H1335" s="41"/>
    </row>
    <row r="1336" spans="4:8">
      <c r="D1336" s="40"/>
      <c r="E1336" s="41"/>
      <c r="F1336" s="41"/>
      <c r="G1336" s="41"/>
      <c r="H1336" s="41"/>
    </row>
    <row r="1337" spans="4:8">
      <c r="D1337" s="40"/>
      <c r="E1337" s="41"/>
      <c r="F1337" s="41"/>
      <c r="G1337" s="41"/>
      <c r="H1337" s="41"/>
    </row>
    <row r="1338" spans="4:8">
      <c r="D1338" s="40"/>
      <c r="E1338" s="41"/>
      <c r="F1338" s="41"/>
      <c r="G1338" s="41"/>
      <c r="H1338" s="41"/>
    </row>
    <row r="1339" spans="4:8">
      <c r="D1339" s="40"/>
      <c r="E1339" s="41"/>
      <c r="F1339" s="41"/>
      <c r="G1339" s="41"/>
      <c r="H1339" s="41"/>
    </row>
    <row r="1340" spans="4:8">
      <c r="D1340" s="40"/>
      <c r="E1340" s="41"/>
      <c r="F1340" s="41"/>
      <c r="G1340" s="41"/>
      <c r="H1340" s="41"/>
    </row>
    <row r="1341" spans="4:8">
      <c r="D1341" s="40"/>
      <c r="E1341" s="41"/>
      <c r="F1341" s="41"/>
      <c r="G1341" s="41"/>
      <c r="H1341" s="41"/>
    </row>
    <row r="1342" spans="4:8">
      <c r="D1342" s="40"/>
      <c r="E1342" s="41"/>
      <c r="F1342" s="41"/>
      <c r="G1342" s="41"/>
      <c r="H1342" s="41"/>
    </row>
    <row r="1343" spans="4:8">
      <c r="D1343" s="40"/>
      <c r="E1343" s="41"/>
      <c r="F1343" s="41"/>
      <c r="G1343" s="41"/>
      <c r="H1343" s="41"/>
    </row>
    <row r="1344" spans="4:8">
      <c r="D1344" s="40"/>
      <c r="E1344" s="41"/>
      <c r="F1344" s="41"/>
      <c r="G1344" s="41"/>
      <c r="H1344" s="41"/>
    </row>
    <row r="1345" spans="4:8">
      <c r="D1345" s="40"/>
      <c r="E1345" s="41"/>
      <c r="F1345" s="41"/>
      <c r="G1345" s="41"/>
      <c r="H1345" s="41"/>
    </row>
    <row r="1346" spans="4:8">
      <c r="D1346" s="40"/>
      <c r="E1346" s="41"/>
      <c r="F1346" s="41"/>
      <c r="G1346" s="41"/>
      <c r="H1346" s="41"/>
    </row>
    <row r="1347" spans="4:8">
      <c r="D1347" s="40"/>
      <c r="E1347" s="41"/>
      <c r="F1347" s="41"/>
      <c r="G1347" s="41"/>
      <c r="H1347" s="41"/>
    </row>
    <row r="1348" spans="4:8">
      <c r="D1348" s="40"/>
      <c r="E1348" s="41"/>
      <c r="F1348" s="41"/>
      <c r="G1348" s="41"/>
      <c r="H1348" s="41"/>
    </row>
    <row r="1349" spans="4:8">
      <c r="D1349" s="40"/>
      <c r="E1349" s="41"/>
      <c r="F1349" s="41"/>
      <c r="G1349" s="41"/>
      <c r="H1349" s="41"/>
    </row>
    <row r="1350" spans="4:8">
      <c r="D1350" s="40"/>
      <c r="E1350" s="41"/>
      <c r="F1350" s="41"/>
      <c r="G1350" s="41"/>
      <c r="H1350" s="41"/>
    </row>
    <row r="1351" spans="4:8">
      <c r="D1351" s="40"/>
      <c r="E1351" s="41"/>
      <c r="F1351" s="41"/>
      <c r="G1351" s="41"/>
      <c r="H1351" s="41"/>
    </row>
    <row r="1352" spans="4:8">
      <c r="D1352" s="40"/>
      <c r="E1352" s="41"/>
      <c r="F1352" s="41"/>
      <c r="G1352" s="41"/>
      <c r="H1352" s="41"/>
    </row>
    <row r="1353" spans="4:8">
      <c r="D1353" s="40"/>
      <c r="E1353" s="41"/>
      <c r="F1353" s="41"/>
      <c r="G1353" s="41"/>
      <c r="H1353" s="41"/>
    </row>
    <row r="1354" spans="4:8">
      <c r="D1354" s="40"/>
      <c r="E1354" s="41"/>
      <c r="F1354" s="41"/>
      <c r="G1354" s="41"/>
      <c r="H1354" s="41"/>
    </row>
    <row r="1355" spans="4:8">
      <c r="D1355" s="40"/>
      <c r="E1355" s="41"/>
      <c r="F1355" s="41"/>
      <c r="G1355" s="41"/>
      <c r="H1355" s="41"/>
    </row>
    <row r="1356" spans="4:8">
      <c r="D1356" s="40"/>
      <c r="E1356" s="41"/>
      <c r="F1356" s="41"/>
      <c r="G1356" s="41"/>
      <c r="H1356" s="41"/>
    </row>
    <row r="1357" spans="4:8">
      <c r="D1357" s="40"/>
      <c r="E1357" s="41"/>
      <c r="F1357" s="41"/>
      <c r="G1357" s="41"/>
      <c r="H1357" s="41"/>
    </row>
    <row r="1358" spans="4:8">
      <c r="D1358" s="40"/>
      <c r="E1358" s="41"/>
      <c r="F1358" s="41"/>
      <c r="G1358" s="41"/>
      <c r="H1358" s="41"/>
    </row>
    <row r="1359" spans="4:8">
      <c r="D1359" s="40"/>
      <c r="E1359" s="41"/>
      <c r="F1359" s="41"/>
      <c r="G1359" s="41"/>
      <c r="H1359" s="41"/>
    </row>
    <row r="1360" spans="4:8">
      <c r="D1360" s="40"/>
      <c r="E1360" s="41"/>
      <c r="F1360" s="41"/>
      <c r="G1360" s="41"/>
      <c r="H1360" s="41"/>
    </row>
    <row r="1361" spans="4:8">
      <c r="D1361" s="40"/>
      <c r="E1361" s="41"/>
      <c r="F1361" s="41"/>
      <c r="G1361" s="41"/>
      <c r="H1361" s="41"/>
    </row>
    <row r="1362" spans="4:8">
      <c r="D1362" s="40"/>
      <c r="E1362" s="41"/>
      <c r="F1362" s="41"/>
      <c r="G1362" s="41"/>
      <c r="H1362" s="41"/>
    </row>
    <row r="1363" spans="4:8">
      <c r="D1363" s="40"/>
      <c r="E1363" s="41"/>
      <c r="F1363" s="41"/>
      <c r="G1363" s="41"/>
      <c r="H1363" s="41"/>
    </row>
    <row r="1364" spans="4:8">
      <c r="D1364" s="40"/>
      <c r="E1364" s="41"/>
      <c r="F1364" s="41"/>
      <c r="G1364" s="41"/>
      <c r="H1364" s="41"/>
    </row>
    <row r="1365" spans="4:8">
      <c r="D1365" s="40"/>
      <c r="E1365" s="41"/>
      <c r="F1365" s="41"/>
      <c r="G1365" s="41"/>
      <c r="H1365" s="41"/>
    </row>
    <row r="1366" spans="4:8">
      <c r="D1366" s="40"/>
      <c r="E1366" s="41"/>
      <c r="F1366" s="41"/>
      <c r="G1366" s="41"/>
      <c r="H1366" s="41"/>
    </row>
    <row r="1367" spans="4:8">
      <c r="D1367" s="40"/>
      <c r="E1367" s="41"/>
      <c r="F1367" s="41"/>
      <c r="G1367" s="41"/>
      <c r="H1367" s="41"/>
    </row>
    <row r="1368" spans="4:8">
      <c r="D1368" s="40"/>
      <c r="E1368" s="41"/>
      <c r="F1368" s="41"/>
      <c r="G1368" s="41"/>
      <c r="H1368" s="41"/>
    </row>
    <row r="1369" spans="4:8">
      <c r="D1369" s="40"/>
      <c r="E1369" s="41"/>
      <c r="F1369" s="41"/>
      <c r="G1369" s="41"/>
      <c r="H1369" s="41"/>
    </row>
    <row r="1370" spans="4:8">
      <c r="D1370" s="40"/>
      <c r="E1370" s="41"/>
      <c r="F1370" s="41"/>
      <c r="G1370" s="41"/>
      <c r="H1370" s="41"/>
    </row>
    <row r="1371" spans="4:8">
      <c r="D1371" s="40"/>
      <c r="E1371" s="41"/>
      <c r="F1371" s="41"/>
      <c r="G1371" s="41"/>
      <c r="H1371" s="41"/>
    </row>
    <row r="1372" spans="4:8">
      <c r="D1372" s="40"/>
      <c r="E1372" s="41"/>
      <c r="F1372" s="41"/>
      <c r="G1372" s="41"/>
      <c r="H1372" s="41"/>
    </row>
    <row r="1373" spans="4:8">
      <c r="D1373" s="40"/>
      <c r="E1373" s="41"/>
      <c r="F1373" s="41"/>
      <c r="G1373" s="41"/>
      <c r="H1373" s="41"/>
    </row>
    <row r="1374" spans="4:8">
      <c r="D1374" s="40"/>
      <c r="E1374" s="41"/>
      <c r="F1374" s="41"/>
      <c r="G1374" s="41"/>
      <c r="H1374" s="41"/>
    </row>
    <row r="1375" spans="4:8">
      <c r="D1375" s="40"/>
      <c r="E1375" s="41"/>
      <c r="F1375" s="41"/>
      <c r="G1375" s="41"/>
      <c r="H1375" s="41"/>
    </row>
    <row r="1376" spans="4:8">
      <c r="D1376" s="40"/>
      <c r="E1376" s="41"/>
      <c r="F1376" s="41"/>
      <c r="G1376" s="41"/>
      <c r="H1376" s="41"/>
    </row>
    <row r="1377" spans="4:8">
      <c r="D1377" s="40"/>
      <c r="E1377" s="41"/>
      <c r="F1377" s="41"/>
      <c r="G1377" s="41"/>
      <c r="H1377" s="41"/>
    </row>
    <row r="1378" spans="4:8">
      <c r="D1378" s="40"/>
      <c r="E1378" s="41"/>
      <c r="F1378" s="41"/>
      <c r="G1378" s="41"/>
      <c r="H1378" s="41"/>
    </row>
    <row r="1379" spans="4:8">
      <c r="D1379" s="40"/>
      <c r="E1379" s="41"/>
      <c r="F1379" s="41"/>
      <c r="G1379" s="41"/>
      <c r="H1379" s="41"/>
    </row>
    <row r="1380" spans="4:8">
      <c r="D1380" s="40"/>
      <c r="E1380" s="41"/>
      <c r="F1380" s="41"/>
      <c r="G1380" s="41"/>
      <c r="H1380" s="41"/>
    </row>
    <row r="1381" spans="4:8">
      <c r="D1381" s="40"/>
      <c r="E1381" s="41"/>
      <c r="F1381" s="41"/>
      <c r="G1381" s="41"/>
      <c r="H1381" s="41"/>
    </row>
    <row r="1382" spans="4:8">
      <c r="D1382" s="40"/>
      <c r="E1382" s="41"/>
      <c r="F1382" s="41"/>
      <c r="G1382" s="41"/>
      <c r="H1382" s="41"/>
    </row>
    <row r="1383" spans="4:8">
      <c r="D1383" s="40"/>
      <c r="E1383" s="41"/>
      <c r="F1383" s="41"/>
      <c r="G1383" s="41"/>
      <c r="H1383" s="41"/>
    </row>
    <row r="1384" spans="4:8">
      <c r="D1384" s="40"/>
      <c r="E1384" s="41"/>
      <c r="F1384" s="41"/>
      <c r="G1384" s="41"/>
      <c r="H1384" s="41"/>
    </row>
    <row r="1385" spans="4:8">
      <c r="D1385" s="40"/>
      <c r="E1385" s="41"/>
      <c r="F1385" s="41"/>
      <c r="G1385" s="41"/>
      <c r="H1385" s="41"/>
    </row>
    <row r="1386" spans="4:8">
      <c r="D1386" s="40"/>
      <c r="E1386" s="41"/>
      <c r="F1386" s="41"/>
      <c r="G1386" s="41"/>
      <c r="H1386" s="41"/>
    </row>
    <row r="1387" spans="4:8">
      <c r="D1387" s="40"/>
      <c r="E1387" s="41"/>
      <c r="F1387" s="41"/>
      <c r="G1387" s="41"/>
      <c r="H1387" s="41"/>
    </row>
    <row r="1388" spans="4:8">
      <c r="D1388" s="40"/>
      <c r="E1388" s="41"/>
      <c r="F1388" s="41"/>
      <c r="G1388" s="41"/>
      <c r="H1388" s="41"/>
    </row>
    <row r="1389" spans="4:8">
      <c r="D1389" s="40"/>
      <c r="E1389" s="41"/>
      <c r="F1389" s="41"/>
      <c r="G1389" s="41"/>
      <c r="H1389" s="41"/>
    </row>
    <row r="1390" spans="4:8">
      <c r="D1390" s="40"/>
      <c r="E1390" s="41"/>
      <c r="F1390" s="41"/>
      <c r="G1390" s="41"/>
      <c r="H1390" s="41"/>
    </row>
    <row r="1391" spans="4:8">
      <c r="D1391" s="40"/>
      <c r="E1391" s="41"/>
      <c r="F1391" s="41"/>
      <c r="G1391" s="41"/>
      <c r="H1391" s="41"/>
    </row>
    <row r="1392" spans="4:8">
      <c r="D1392" s="40"/>
      <c r="E1392" s="41"/>
      <c r="F1392" s="41"/>
      <c r="G1392" s="41"/>
      <c r="H1392" s="41"/>
    </row>
    <row r="1393" spans="4:8">
      <c r="D1393" s="40"/>
      <c r="E1393" s="41"/>
      <c r="F1393" s="41"/>
      <c r="G1393" s="41"/>
      <c r="H1393" s="41"/>
    </row>
    <row r="1394" spans="4:8">
      <c r="D1394" s="40"/>
      <c r="E1394" s="41"/>
      <c r="F1394" s="41"/>
      <c r="G1394" s="41"/>
      <c r="H1394" s="41"/>
    </row>
    <row r="1395" spans="4:8">
      <c r="D1395" s="40"/>
      <c r="E1395" s="41"/>
      <c r="F1395" s="41"/>
      <c r="G1395" s="41"/>
      <c r="H1395" s="41"/>
    </row>
    <row r="1396" spans="4:8">
      <c r="D1396" s="40"/>
      <c r="E1396" s="41"/>
      <c r="F1396" s="41"/>
      <c r="G1396" s="41"/>
      <c r="H1396" s="41"/>
    </row>
    <row r="1397" spans="4:8">
      <c r="D1397" s="40"/>
      <c r="E1397" s="41"/>
      <c r="F1397" s="41"/>
      <c r="G1397" s="41"/>
      <c r="H1397" s="41"/>
    </row>
    <row r="1398" spans="4:8">
      <c r="D1398" s="40"/>
      <c r="E1398" s="41"/>
      <c r="F1398" s="41"/>
      <c r="G1398" s="41"/>
      <c r="H1398" s="41"/>
    </row>
    <row r="1399" spans="4:8">
      <c r="D1399" s="40"/>
      <c r="E1399" s="41"/>
      <c r="F1399" s="41"/>
      <c r="G1399" s="41"/>
      <c r="H1399" s="41"/>
    </row>
    <row r="1400" spans="4:8">
      <c r="D1400" s="40"/>
      <c r="E1400" s="41"/>
      <c r="F1400" s="41"/>
      <c r="G1400" s="41"/>
      <c r="H1400" s="41"/>
    </row>
    <row r="1401" spans="4:8">
      <c r="D1401" s="40"/>
      <c r="E1401" s="41"/>
      <c r="F1401" s="41"/>
      <c r="G1401" s="41"/>
      <c r="H1401" s="41"/>
    </row>
    <row r="1402" spans="4:8">
      <c r="D1402" s="40"/>
      <c r="E1402" s="41"/>
      <c r="F1402" s="41"/>
      <c r="G1402" s="41"/>
      <c r="H1402" s="41"/>
    </row>
    <row r="1403" spans="4:8">
      <c r="D1403" s="40"/>
      <c r="E1403" s="41"/>
      <c r="F1403" s="41"/>
      <c r="G1403" s="41"/>
      <c r="H1403" s="41"/>
    </row>
    <row r="1404" spans="4:8">
      <c r="D1404" s="40"/>
      <c r="E1404" s="41"/>
      <c r="F1404" s="41"/>
      <c r="G1404" s="41"/>
      <c r="H1404" s="41"/>
    </row>
    <row r="1405" spans="4:8">
      <c r="D1405" s="40"/>
      <c r="E1405" s="41"/>
      <c r="F1405" s="41"/>
      <c r="G1405" s="41"/>
      <c r="H1405" s="41"/>
    </row>
    <row r="1406" spans="4:8">
      <c r="D1406" s="40"/>
      <c r="E1406" s="41"/>
      <c r="F1406" s="41"/>
      <c r="G1406" s="41"/>
      <c r="H1406" s="41"/>
    </row>
    <row r="1407" spans="4:8">
      <c r="D1407" s="40"/>
      <c r="E1407" s="41"/>
      <c r="F1407" s="41"/>
      <c r="G1407" s="41"/>
      <c r="H1407" s="41"/>
    </row>
    <row r="1408" spans="4:8">
      <c r="D1408" s="40"/>
      <c r="E1408" s="41"/>
      <c r="F1408" s="41"/>
      <c r="G1408" s="41"/>
      <c r="H1408" s="41"/>
    </row>
    <row r="1409" spans="4:8">
      <c r="D1409" s="40"/>
      <c r="E1409" s="41"/>
      <c r="F1409" s="41"/>
      <c r="G1409" s="41"/>
      <c r="H1409" s="41"/>
    </row>
    <row r="1410" spans="4:8">
      <c r="D1410" s="40"/>
      <c r="E1410" s="41"/>
      <c r="F1410" s="41"/>
      <c r="G1410" s="41"/>
      <c r="H1410" s="41"/>
    </row>
    <row r="1411" spans="4:8">
      <c r="D1411" s="40"/>
      <c r="E1411" s="41"/>
      <c r="F1411" s="41"/>
      <c r="G1411" s="41"/>
      <c r="H1411" s="41"/>
    </row>
    <row r="1412" spans="4:8">
      <c r="D1412" s="40"/>
      <c r="E1412" s="41"/>
      <c r="F1412" s="41"/>
      <c r="G1412" s="41"/>
      <c r="H1412" s="41"/>
    </row>
    <row r="1413" spans="4:8">
      <c r="D1413" s="40"/>
      <c r="E1413" s="41"/>
      <c r="F1413" s="41"/>
      <c r="G1413" s="41"/>
      <c r="H1413" s="41"/>
    </row>
    <row r="1414" spans="4:8">
      <c r="D1414" s="40"/>
      <c r="E1414" s="41"/>
      <c r="F1414" s="41"/>
      <c r="G1414" s="41"/>
      <c r="H1414" s="41"/>
    </row>
    <row r="1415" spans="4:8">
      <c r="D1415" s="40"/>
      <c r="E1415" s="41"/>
      <c r="F1415" s="41"/>
      <c r="G1415" s="41"/>
      <c r="H1415" s="41"/>
    </row>
    <row r="1416" spans="4:8">
      <c r="D1416" s="40"/>
      <c r="E1416" s="41"/>
      <c r="F1416" s="41"/>
      <c r="G1416" s="41"/>
      <c r="H1416" s="41"/>
    </row>
    <row r="1417" spans="4:8">
      <c r="D1417" s="40"/>
      <c r="E1417" s="41"/>
      <c r="F1417" s="41"/>
      <c r="G1417" s="41"/>
      <c r="H1417" s="41"/>
    </row>
    <row r="1418" spans="4:8">
      <c r="D1418" s="40"/>
      <c r="E1418" s="41"/>
      <c r="F1418" s="41"/>
      <c r="G1418" s="41"/>
      <c r="H1418" s="41"/>
    </row>
    <row r="1419" spans="4:8">
      <c r="D1419" s="40"/>
      <c r="E1419" s="41"/>
      <c r="F1419" s="41"/>
      <c r="G1419" s="41"/>
      <c r="H1419" s="41"/>
    </row>
    <row r="1420" spans="4:8">
      <c r="D1420" s="40"/>
      <c r="E1420" s="41"/>
      <c r="F1420" s="41"/>
      <c r="G1420" s="41"/>
      <c r="H1420" s="41"/>
    </row>
    <row r="1421" spans="4:8">
      <c r="D1421" s="40"/>
      <c r="E1421" s="41"/>
      <c r="F1421" s="41"/>
      <c r="G1421" s="41"/>
      <c r="H1421" s="41"/>
    </row>
    <row r="1422" spans="4:8">
      <c r="D1422" s="40"/>
      <c r="E1422" s="41"/>
      <c r="F1422" s="41"/>
      <c r="G1422" s="41"/>
      <c r="H1422" s="41"/>
    </row>
    <row r="1423" spans="4:8">
      <c r="D1423" s="40"/>
      <c r="E1423" s="41"/>
      <c r="F1423" s="41"/>
      <c r="G1423" s="41"/>
      <c r="H1423" s="41"/>
    </row>
    <row r="1424" spans="4:8">
      <c r="D1424" s="40"/>
      <c r="E1424" s="41"/>
      <c r="F1424" s="41"/>
      <c r="G1424" s="41"/>
      <c r="H1424" s="41"/>
    </row>
    <row r="1425" spans="4:8">
      <c r="D1425" s="40"/>
      <c r="E1425" s="41"/>
      <c r="F1425" s="41"/>
      <c r="G1425" s="41"/>
      <c r="H1425" s="41"/>
    </row>
    <row r="1426" spans="4:8">
      <c r="D1426" s="40"/>
      <c r="E1426" s="41"/>
      <c r="F1426" s="41"/>
      <c r="G1426" s="41"/>
      <c r="H1426" s="41"/>
    </row>
    <row r="1427" spans="4:8">
      <c r="D1427" s="40"/>
      <c r="E1427" s="41"/>
      <c r="F1427" s="41"/>
      <c r="G1427" s="41"/>
      <c r="H1427" s="41"/>
    </row>
    <row r="1428" spans="4:8">
      <c r="D1428" s="40"/>
      <c r="E1428" s="41"/>
      <c r="F1428" s="41"/>
      <c r="G1428" s="41"/>
      <c r="H1428" s="41"/>
    </row>
    <row r="1429" spans="4:8">
      <c r="D1429" s="40"/>
      <c r="E1429" s="41"/>
      <c r="F1429" s="41"/>
      <c r="G1429" s="41"/>
      <c r="H1429" s="41"/>
    </row>
    <row r="1430" spans="4:8">
      <c r="D1430" s="40"/>
      <c r="E1430" s="41"/>
      <c r="F1430" s="41"/>
      <c r="G1430" s="41"/>
      <c r="H1430" s="41"/>
    </row>
    <row r="1431" spans="4:8">
      <c r="D1431" s="40"/>
      <c r="E1431" s="41"/>
      <c r="F1431" s="41"/>
      <c r="G1431" s="41"/>
      <c r="H1431" s="41"/>
    </row>
    <row r="1432" spans="4:8">
      <c r="D1432" s="40"/>
      <c r="E1432" s="41"/>
      <c r="F1432" s="41"/>
      <c r="G1432" s="41"/>
      <c r="H1432" s="41"/>
    </row>
    <row r="1433" spans="4:8">
      <c r="D1433" s="40"/>
      <c r="E1433" s="41"/>
      <c r="F1433" s="41"/>
      <c r="G1433" s="41"/>
      <c r="H1433" s="41"/>
    </row>
    <row r="1434" spans="4:8">
      <c r="D1434" s="40"/>
      <c r="E1434" s="41"/>
      <c r="F1434" s="41"/>
      <c r="G1434" s="41"/>
      <c r="H1434" s="41"/>
    </row>
    <row r="1435" spans="4:8">
      <c r="D1435" s="40"/>
      <c r="E1435" s="41"/>
      <c r="F1435" s="41"/>
      <c r="G1435" s="41"/>
      <c r="H1435" s="41"/>
    </row>
    <row r="1436" spans="4:8">
      <c r="D1436" s="40"/>
      <c r="E1436" s="41"/>
      <c r="F1436" s="41"/>
      <c r="G1436" s="41"/>
      <c r="H1436" s="41"/>
    </row>
    <row r="1437" spans="4:8">
      <c r="D1437" s="40"/>
      <c r="E1437" s="41"/>
      <c r="F1437" s="41"/>
      <c r="G1437" s="41"/>
      <c r="H1437" s="41"/>
    </row>
    <row r="1438" spans="4:8">
      <c r="D1438" s="40"/>
      <c r="E1438" s="41"/>
      <c r="F1438" s="41"/>
      <c r="G1438" s="41"/>
      <c r="H1438" s="41"/>
    </row>
    <row r="1439" spans="4:8">
      <c r="D1439" s="40"/>
      <c r="E1439" s="41"/>
      <c r="F1439" s="41"/>
      <c r="G1439" s="41"/>
      <c r="H1439" s="41"/>
    </row>
    <row r="1440" spans="4:8">
      <c r="D1440" s="40"/>
      <c r="E1440" s="41"/>
      <c r="F1440" s="41"/>
      <c r="G1440" s="41"/>
      <c r="H1440" s="41"/>
    </row>
    <row r="1441" spans="4:8">
      <c r="D1441" s="40"/>
      <c r="E1441" s="41"/>
      <c r="F1441" s="41"/>
      <c r="G1441" s="41"/>
      <c r="H1441" s="41"/>
    </row>
    <row r="1442" spans="4:8">
      <c r="D1442" s="40"/>
      <c r="E1442" s="41"/>
      <c r="F1442" s="41"/>
      <c r="G1442" s="41"/>
      <c r="H1442" s="41"/>
    </row>
    <row r="1443" spans="4:8">
      <c r="D1443" s="40"/>
      <c r="E1443" s="41"/>
      <c r="F1443" s="41"/>
      <c r="G1443" s="41"/>
      <c r="H1443" s="41"/>
    </row>
    <row r="1444" spans="4:8">
      <c r="D1444" s="40"/>
      <c r="E1444" s="41"/>
      <c r="F1444" s="41"/>
      <c r="G1444" s="41"/>
      <c r="H1444" s="41"/>
    </row>
    <row r="1445" spans="4:8">
      <c r="D1445" s="40"/>
      <c r="E1445" s="41"/>
      <c r="F1445" s="41"/>
      <c r="G1445" s="41"/>
      <c r="H1445" s="41"/>
    </row>
    <row r="1446" spans="4:8">
      <c r="D1446" s="40"/>
      <c r="E1446" s="41"/>
      <c r="F1446" s="41"/>
      <c r="G1446" s="41"/>
      <c r="H1446" s="41"/>
    </row>
    <row r="1447" spans="4:8">
      <c r="D1447" s="40"/>
      <c r="E1447" s="41"/>
      <c r="F1447" s="41"/>
      <c r="G1447" s="41"/>
      <c r="H1447" s="41"/>
    </row>
    <row r="1448" spans="4:8">
      <c r="D1448" s="40"/>
      <c r="E1448" s="41"/>
      <c r="F1448" s="41"/>
      <c r="G1448" s="41"/>
      <c r="H1448" s="41"/>
    </row>
    <row r="1449" spans="4:8">
      <c r="D1449" s="40"/>
      <c r="E1449" s="41"/>
      <c r="F1449" s="41"/>
      <c r="G1449" s="41"/>
      <c r="H1449" s="41"/>
    </row>
    <row r="1450" spans="4:8">
      <c r="D1450" s="40"/>
      <c r="E1450" s="41"/>
      <c r="F1450" s="41"/>
      <c r="G1450" s="41"/>
      <c r="H1450" s="41"/>
    </row>
    <row r="1451" spans="4:8">
      <c r="D1451" s="40"/>
      <c r="E1451" s="41"/>
      <c r="F1451" s="41"/>
      <c r="G1451" s="41"/>
      <c r="H1451" s="41"/>
    </row>
    <row r="1452" spans="4:8">
      <c r="D1452" s="40"/>
      <c r="E1452" s="41"/>
      <c r="F1452" s="41"/>
      <c r="G1452" s="41"/>
      <c r="H1452" s="41"/>
    </row>
    <row r="1453" spans="4:8">
      <c r="D1453" s="40"/>
      <c r="E1453" s="41"/>
      <c r="F1453" s="41"/>
      <c r="G1453" s="41"/>
      <c r="H1453" s="41"/>
    </row>
    <row r="1454" spans="4:8">
      <c r="D1454" s="40"/>
      <c r="E1454" s="41"/>
      <c r="F1454" s="41"/>
      <c r="G1454" s="41"/>
      <c r="H1454" s="41"/>
    </row>
    <row r="1455" spans="4:8">
      <c r="D1455" s="40"/>
      <c r="E1455" s="41"/>
      <c r="F1455" s="41"/>
      <c r="G1455" s="41"/>
      <c r="H1455" s="41"/>
    </row>
    <row r="1456" spans="4:8">
      <c r="D1456" s="40"/>
      <c r="E1456" s="41"/>
      <c r="F1456" s="41"/>
      <c r="G1456" s="41"/>
      <c r="H1456" s="41"/>
    </row>
    <row r="1457" spans="4:8">
      <c r="D1457" s="40"/>
      <c r="E1457" s="41"/>
      <c r="F1457" s="41"/>
      <c r="G1457" s="41"/>
      <c r="H1457" s="41"/>
    </row>
    <row r="1458" spans="4:8">
      <c r="D1458" s="40"/>
      <c r="E1458" s="41"/>
      <c r="F1458" s="41"/>
      <c r="G1458" s="41"/>
      <c r="H1458" s="41"/>
    </row>
    <row r="1459" spans="4:8">
      <c r="D1459" s="40"/>
      <c r="E1459" s="41"/>
      <c r="F1459" s="41"/>
      <c r="G1459" s="41"/>
      <c r="H1459" s="41"/>
    </row>
    <row r="1460" spans="4:8">
      <c r="D1460" s="40"/>
      <c r="E1460" s="41"/>
      <c r="F1460" s="41"/>
      <c r="G1460" s="41"/>
      <c r="H1460" s="41"/>
    </row>
    <row r="1461" spans="4:8">
      <c r="D1461" s="40"/>
      <c r="E1461" s="41"/>
      <c r="F1461" s="41"/>
      <c r="G1461" s="41"/>
      <c r="H1461" s="41"/>
    </row>
    <row r="1462" spans="4:8">
      <c r="D1462" s="40"/>
      <c r="E1462" s="41"/>
      <c r="F1462" s="41"/>
      <c r="G1462" s="41"/>
      <c r="H1462" s="41"/>
    </row>
    <row r="1463" spans="4:8">
      <c r="D1463" s="40"/>
      <c r="E1463" s="41"/>
      <c r="F1463" s="41"/>
      <c r="G1463" s="41"/>
      <c r="H1463" s="41"/>
    </row>
    <row r="1464" spans="4:8">
      <c r="D1464" s="40"/>
      <c r="E1464" s="41"/>
      <c r="F1464" s="41"/>
      <c r="G1464" s="41"/>
      <c r="H1464" s="41"/>
    </row>
    <row r="1465" spans="4:8">
      <c r="D1465" s="40"/>
      <c r="E1465" s="41"/>
      <c r="F1465" s="41"/>
      <c r="G1465" s="41"/>
      <c r="H1465" s="41"/>
    </row>
    <row r="1466" spans="4:8">
      <c r="D1466" s="40"/>
      <c r="E1466" s="41"/>
      <c r="F1466" s="41"/>
      <c r="G1466" s="41"/>
      <c r="H1466" s="41"/>
    </row>
    <row r="1467" spans="4:8">
      <c r="D1467" s="40"/>
      <c r="E1467" s="41"/>
      <c r="F1467" s="41"/>
      <c r="G1467" s="41"/>
      <c r="H1467" s="41"/>
    </row>
    <row r="1468" spans="4:8">
      <c r="D1468" s="40"/>
      <c r="E1468" s="41"/>
      <c r="F1468" s="41"/>
      <c r="G1468" s="41"/>
      <c r="H1468" s="41"/>
    </row>
    <row r="1469" spans="4:8">
      <c r="D1469" s="40"/>
      <c r="E1469" s="41"/>
      <c r="F1469" s="41"/>
      <c r="G1469" s="41"/>
      <c r="H1469" s="41"/>
    </row>
    <row r="1470" spans="4:8">
      <c r="D1470" s="40"/>
      <c r="E1470" s="41"/>
      <c r="F1470" s="41"/>
      <c r="G1470" s="41"/>
      <c r="H1470" s="41"/>
    </row>
    <row r="1471" spans="4:8">
      <c r="D1471" s="40"/>
      <c r="E1471" s="41"/>
      <c r="F1471" s="41"/>
      <c r="G1471" s="41"/>
      <c r="H1471" s="41"/>
    </row>
    <row r="1472" spans="4:8">
      <c r="D1472" s="40"/>
      <c r="E1472" s="41"/>
      <c r="F1472" s="41"/>
      <c r="G1472" s="41"/>
      <c r="H1472" s="41"/>
    </row>
    <row r="1473" spans="4:8">
      <c r="D1473" s="40"/>
      <c r="E1473" s="41"/>
      <c r="F1473" s="41"/>
      <c r="G1473" s="41"/>
      <c r="H1473" s="41"/>
    </row>
    <row r="1474" spans="4:8">
      <c r="D1474" s="40"/>
      <c r="E1474" s="41"/>
      <c r="F1474" s="41"/>
      <c r="G1474" s="41"/>
      <c r="H1474" s="41"/>
    </row>
    <row r="1475" spans="4:8">
      <c r="D1475" s="40"/>
      <c r="E1475" s="41"/>
      <c r="F1475" s="41"/>
      <c r="G1475" s="41"/>
      <c r="H1475" s="41"/>
    </row>
    <row r="1476" spans="4:8">
      <c r="D1476" s="40"/>
      <c r="E1476" s="41"/>
      <c r="F1476" s="41"/>
      <c r="G1476" s="41"/>
      <c r="H1476" s="41"/>
    </row>
    <row r="1477" spans="4:8">
      <c r="D1477" s="40"/>
      <c r="E1477" s="41"/>
      <c r="F1477" s="41"/>
      <c r="G1477" s="41"/>
      <c r="H1477" s="41"/>
    </row>
    <row r="1478" spans="4:8">
      <c r="D1478" s="40"/>
      <c r="E1478" s="41"/>
      <c r="F1478" s="41"/>
      <c r="G1478" s="41"/>
      <c r="H1478" s="41"/>
    </row>
    <row r="1479" spans="4:8">
      <c r="D1479" s="40"/>
      <c r="E1479" s="41"/>
      <c r="F1479" s="41"/>
      <c r="G1479" s="41"/>
      <c r="H1479" s="41"/>
    </row>
    <row r="1480" spans="4:8">
      <c r="D1480" s="40"/>
      <c r="E1480" s="41"/>
      <c r="F1480" s="41"/>
      <c r="G1480" s="41"/>
      <c r="H1480" s="41"/>
    </row>
    <row r="1481" spans="4:8">
      <c r="D1481" s="40"/>
      <c r="E1481" s="41"/>
      <c r="F1481" s="41"/>
      <c r="G1481" s="41"/>
      <c r="H1481" s="41"/>
    </row>
    <row r="1482" spans="4:8">
      <c r="D1482" s="40"/>
      <c r="E1482" s="41"/>
      <c r="F1482" s="41"/>
      <c r="G1482" s="41"/>
      <c r="H1482" s="41"/>
    </row>
    <row r="1483" spans="4:8">
      <c r="D1483" s="40"/>
      <c r="E1483" s="41"/>
      <c r="F1483" s="41"/>
      <c r="G1483" s="41"/>
      <c r="H1483" s="41"/>
    </row>
    <row r="1484" spans="4:8">
      <c r="D1484" s="40"/>
      <c r="E1484" s="41"/>
      <c r="F1484" s="41"/>
      <c r="G1484" s="41"/>
      <c r="H1484" s="41"/>
    </row>
    <row r="1485" spans="4:8">
      <c r="D1485" s="40"/>
      <c r="E1485" s="41"/>
      <c r="F1485" s="41"/>
      <c r="G1485" s="41"/>
      <c r="H1485" s="41"/>
    </row>
    <row r="1486" spans="4:8">
      <c r="D1486" s="40"/>
      <c r="E1486" s="41"/>
      <c r="F1486" s="41"/>
      <c r="G1486" s="41"/>
      <c r="H1486" s="41"/>
    </row>
    <row r="1487" spans="4:8">
      <c r="D1487" s="40"/>
      <c r="E1487" s="41"/>
      <c r="F1487" s="41"/>
      <c r="G1487" s="41"/>
      <c r="H1487" s="41"/>
    </row>
    <row r="1488" spans="4:8">
      <c r="D1488" s="40"/>
      <c r="E1488" s="41"/>
      <c r="F1488" s="41"/>
      <c r="G1488" s="41"/>
      <c r="H1488" s="41"/>
    </row>
    <row r="1489" spans="4:8">
      <c r="D1489" s="40"/>
      <c r="E1489" s="41"/>
      <c r="F1489" s="41"/>
      <c r="G1489" s="41"/>
      <c r="H1489" s="41"/>
    </row>
    <row r="1490" spans="4:8">
      <c r="D1490" s="40"/>
      <c r="E1490" s="41"/>
      <c r="F1490" s="41"/>
      <c r="G1490" s="41"/>
      <c r="H1490" s="41"/>
    </row>
    <row r="1491" spans="4:8">
      <c r="D1491" s="40"/>
      <c r="E1491" s="41"/>
      <c r="F1491" s="41"/>
      <c r="G1491" s="41"/>
      <c r="H1491" s="41"/>
    </row>
    <row r="1492" spans="4:8">
      <c r="D1492" s="40"/>
      <c r="E1492" s="41"/>
      <c r="F1492" s="41"/>
      <c r="G1492" s="41"/>
      <c r="H1492" s="41"/>
    </row>
    <row r="1493" spans="4:8">
      <c r="D1493" s="40"/>
      <c r="E1493" s="41"/>
      <c r="F1493" s="41"/>
      <c r="G1493" s="41"/>
      <c r="H1493" s="41"/>
    </row>
    <row r="1494" spans="4:8">
      <c r="D1494" s="40"/>
      <c r="E1494" s="41"/>
      <c r="F1494" s="41"/>
      <c r="G1494" s="41"/>
      <c r="H1494" s="41"/>
    </row>
    <row r="1495" spans="4:8">
      <c r="D1495" s="40"/>
      <c r="E1495" s="41"/>
      <c r="F1495" s="41"/>
      <c r="G1495" s="41"/>
      <c r="H1495" s="41"/>
    </row>
    <row r="1496" spans="4:8">
      <c r="D1496" s="40"/>
      <c r="E1496" s="41"/>
      <c r="F1496" s="41"/>
      <c r="G1496" s="41"/>
      <c r="H1496" s="41"/>
    </row>
    <row r="1497" spans="4:8">
      <c r="D1497" s="40"/>
      <c r="E1497" s="41"/>
      <c r="F1497" s="41"/>
      <c r="G1497" s="41"/>
      <c r="H1497" s="41"/>
    </row>
    <row r="1498" spans="4:8">
      <c r="D1498" s="40"/>
      <c r="E1498" s="41"/>
      <c r="F1498" s="41"/>
      <c r="G1498" s="41"/>
      <c r="H1498" s="41"/>
    </row>
    <row r="1499" spans="4:8">
      <c r="D1499" s="40"/>
      <c r="E1499" s="41"/>
      <c r="F1499" s="41"/>
      <c r="G1499" s="41"/>
      <c r="H1499" s="41"/>
    </row>
    <row r="1500" spans="4:8">
      <c r="D1500" s="40"/>
      <c r="E1500" s="41"/>
      <c r="F1500" s="41"/>
      <c r="G1500" s="41"/>
      <c r="H1500" s="41"/>
    </row>
    <row r="1501" spans="4:8">
      <c r="D1501" s="40"/>
      <c r="E1501" s="41"/>
      <c r="F1501" s="41"/>
      <c r="G1501" s="41"/>
      <c r="H1501" s="41"/>
    </row>
    <row r="1502" spans="4:8">
      <c r="D1502" s="40"/>
      <c r="E1502" s="41"/>
      <c r="F1502" s="41"/>
      <c r="G1502" s="41"/>
      <c r="H1502" s="41"/>
    </row>
    <row r="1503" spans="4:8">
      <c r="D1503" s="40"/>
      <c r="E1503" s="41"/>
      <c r="F1503" s="41"/>
      <c r="G1503" s="41"/>
      <c r="H1503" s="41"/>
    </row>
    <row r="1504" spans="4:8">
      <c r="D1504" s="40"/>
      <c r="E1504" s="41"/>
      <c r="F1504" s="41"/>
      <c r="G1504" s="41"/>
      <c r="H1504" s="41"/>
    </row>
    <row r="1505" spans="4:8">
      <c r="D1505" s="40"/>
      <c r="E1505" s="41"/>
      <c r="F1505" s="41"/>
      <c r="G1505" s="41"/>
      <c r="H1505" s="41"/>
    </row>
    <row r="1506" spans="4:8">
      <c r="D1506" s="40"/>
      <c r="E1506" s="41"/>
      <c r="F1506" s="41"/>
      <c r="G1506" s="41"/>
      <c r="H1506" s="41"/>
    </row>
    <row r="1507" spans="4:8">
      <c r="D1507" s="40"/>
      <c r="E1507" s="41"/>
      <c r="F1507" s="41"/>
      <c r="G1507" s="41"/>
      <c r="H1507" s="41"/>
    </row>
    <row r="1508" spans="4:8">
      <c r="D1508" s="40"/>
      <c r="E1508" s="41"/>
      <c r="F1508" s="41"/>
      <c r="G1508" s="41"/>
      <c r="H1508" s="41"/>
    </row>
    <row r="1509" spans="4:8">
      <c r="D1509" s="40"/>
      <c r="E1509" s="41"/>
      <c r="F1509" s="41"/>
      <c r="G1509" s="41"/>
      <c r="H1509" s="41"/>
    </row>
    <row r="1510" spans="4:8">
      <c r="D1510" s="40"/>
      <c r="E1510" s="41"/>
      <c r="F1510" s="41"/>
      <c r="G1510" s="41"/>
      <c r="H1510" s="41"/>
    </row>
    <row r="1511" spans="4:8">
      <c r="D1511" s="40"/>
      <c r="E1511" s="41"/>
      <c r="F1511" s="41"/>
      <c r="G1511" s="41"/>
      <c r="H1511" s="41"/>
    </row>
    <row r="1512" spans="4:8">
      <c r="D1512" s="40"/>
      <c r="E1512" s="41"/>
      <c r="F1512" s="41"/>
      <c r="G1512" s="41"/>
      <c r="H1512" s="41"/>
    </row>
    <row r="1513" spans="4:8">
      <c r="D1513" s="40"/>
      <c r="E1513" s="41"/>
      <c r="F1513" s="41"/>
      <c r="G1513" s="41"/>
      <c r="H1513" s="41"/>
    </row>
    <row r="1514" spans="4:8">
      <c r="D1514" s="40"/>
      <c r="E1514" s="41"/>
      <c r="F1514" s="41"/>
      <c r="G1514" s="41"/>
      <c r="H1514" s="41"/>
    </row>
    <row r="1515" spans="4:8">
      <c r="D1515" s="40"/>
      <c r="E1515" s="41"/>
      <c r="F1515" s="41"/>
      <c r="G1515" s="41"/>
      <c r="H1515" s="41"/>
    </row>
    <row r="1516" spans="4:8">
      <c r="D1516" s="40"/>
      <c r="E1516" s="41"/>
      <c r="F1516" s="41"/>
      <c r="G1516" s="41"/>
      <c r="H1516" s="41"/>
    </row>
    <row r="1517" spans="4:8">
      <c r="D1517" s="40"/>
      <c r="E1517" s="41"/>
      <c r="F1517" s="41"/>
      <c r="G1517" s="41"/>
      <c r="H1517" s="41"/>
    </row>
    <row r="1518" spans="4:8">
      <c r="D1518" s="40"/>
      <c r="E1518" s="41"/>
      <c r="F1518" s="41"/>
      <c r="G1518" s="41"/>
      <c r="H1518" s="41"/>
    </row>
    <row r="1519" spans="4:8">
      <c r="D1519" s="40"/>
      <c r="E1519" s="41"/>
      <c r="F1519" s="41"/>
      <c r="G1519" s="41"/>
      <c r="H1519" s="41"/>
    </row>
    <row r="1520" spans="4:8">
      <c r="D1520" s="40"/>
      <c r="E1520" s="41"/>
      <c r="F1520" s="41"/>
      <c r="G1520" s="41"/>
      <c r="H1520" s="41"/>
    </row>
    <row r="1521" spans="4:8">
      <c r="D1521" s="40"/>
      <c r="E1521" s="41"/>
      <c r="F1521" s="41"/>
      <c r="G1521" s="41"/>
      <c r="H1521" s="41"/>
    </row>
    <row r="1522" spans="4:8">
      <c r="D1522" s="40"/>
      <c r="E1522" s="41"/>
      <c r="F1522" s="41"/>
      <c r="G1522" s="41"/>
      <c r="H1522" s="41"/>
    </row>
    <row r="1523" spans="4:8">
      <c r="D1523" s="40"/>
      <c r="E1523" s="41"/>
      <c r="F1523" s="41"/>
      <c r="G1523" s="41"/>
      <c r="H1523" s="41"/>
    </row>
    <row r="1524" spans="4:8">
      <c r="D1524" s="40"/>
      <c r="E1524" s="41"/>
      <c r="F1524" s="41"/>
      <c r="G1524" s="41"/>
      <c r="H1524" s="41"/>
    </row>
    <row r="1525" spans="4:8">
      <c r="D1525" s="40"/>
      <c r="E1525" s="41"/>
      <c r="F1525" s="41"/>
      <c r="G1525" s="41"/>
      <c r="H1525" s="41"/>
    </row>
    <row r="1526" spans="4:8">
      <c r="D1526" s="40"/>
      <c r="E1526" s="41"/>
      <c r="F1526" s="41"/>
      <c r="G1526" s="41"/>
      <c r="H1526" s="41"/>
    </row>
    <row r="1527" spans="4:8">
      <c r="D1527" s="40"/>
      <c r="E1527" s="41"/>
      <c r="F1527" s="41"/>
      <c r="G1527" s="41"/>
      <c r="H1527" s="41"/>
    </row>
    <row r="1528" spans="4:8">
      <c r="D1528" s="40"/>
      <c r="E1528" s="41"/>
      <c r="F1528" s="41"/>
      <c r="G1528" s="41"/>
      <c r="H1528" s="41"/>
    </row>
    <row r="1529" spans="4:8">
      <c r="D1529" s="40"/>
      <c r="E1529" s="41"/>
      <c r="F1529" s="41"/>
      <c r="G1529" s="41"/>
      <c r="H1529" s="41"/>
    </row>
    <row r="1530" spans="4:8">
      <c r="D1530" s="40"/>
      <c r="E1530" s="41"/>
      <c r="F1530" s="41"/>
      <c r="G1530" s="41"/>
      <c r="H1530" s="41"/>
    </row>
    <row r="1531" spans="4:8">
      <c r="D1531" s="40"/>
      <c r="E1531" s="41"/>
      <c r="F1531" s="41"/>
      <c r="G1531" s="41"/>
      <c r="H1531" s="41"/>
    </row>
    <row r="1532" spans="4:8">
      <c r="D1532" s="40"/>
      <c r="E1532" s="41"/>
      <c r="F1532" s="41"/>
      <c r="G1532" s="41"/>
      <c r="H1532" s="41"/>
    </row>
    <row r="1533" spans="4:8">
      <c r="D1533" s="40"/>
      <c r="E1533" s="41"/>
      <c r="F1533" s="41"/>
      <c r="G1533" s="41"/>
      <c r="H1533" s="41"/>
    </row>
    <row r="1534" spans="4:8">
      <c r="D1534" s="40"/>
      <c r="E1534" s="41"/>
      <c r="F1534" s="41"/>
      <c r="G1534" s="41"/>
      <c r="H1534" s="41"/>
    </row>
    <row r="1535" spans="4:8">
      <c r="D1535" s="40"/>
      <c r="E1535" s="41"/>
      <c r="F1535" s="41"/>
      <c r="G1535" s="41"/>
      <c r="H1535" s="41"/>
    </row>
    <row r="1536" spans="4:8">
      <c r="D1536" s="40"/>
      <c r="E1536" s="41"/>
      <c r="F1536" s="41"/>
      <c r="G1536" s="41"/>
      <c r="H1536" s="41"/>
    </row>
    <row r="1537" spans="4:8">
      <c r="D1537" s="40"/>
      <c r="E1537" s="41"/>
      <c r="F1537" s="41"/>
      <c r="G1537" s="41"/>
      <c r="H1537" s="41"/>
    </row>
    <row r="1538" spans="4:8">
      <c r="D1538" s="40"/>
      <c r="E1538" s="41"/>
      <c r="F1538" s="41"/>
      <c r="G1538" s="41"/>
      <c r="H1538" s="41"/>
    </row>
    <row r="1539" spans="4:8">
      <c r="D1539" s="40"/>
      <c r="E1539" s="41"/>
      <c r="F1539" s="41"/>
      <c r="G1539" s="41"/>
      <c r="H1539" s="41"/>
    </row>
    <row r="1540" spans="4:8">
      <c r="D1540" s="40"/>
      <c r="E1540" s="41"/>
      <c r="F1540" s="41"/>
      <c r="G1540" s="41"/>
      <c r="H1540" s="41"/>
    </row>
    <row r="1541" spans="4:8">
      <c r="D1541" s="40"/>
      <c r="E1541" s="41"/>
      <c r="F1541" s="41"/>
      <c r="G1541" s="41"/>
      <c r="H1541" s="41"/>
    </row>
    <row r="1542" spans="4:8">
      <c r="D1542" s="40"/>
      <c r="E1542" s="41"/>
      <c r="F1542" s="41"/>
      <c r="G1542" s="41"/>
      <c r="H1542" s="41"/>
    </row>
    <row r="1543" spans="4:8">
      <c r="D1543" s="40"/>
      <c r="E1543" s="41"/>
      <c r="F1543" s="41"/>
      <c r="G1543" s="41"/>
      <c r="H1543" s="41"/>
    </row>
    <row r="1544" spans="4:8">
      <c r="D1544" s="40"/>
      <c r="E1544" s="41"/>
      <c r="F1544" s="41"/>
      <c r="G1544" s="41"/>
      <c r="H1544" s="41"/>
    </row>
    <row r="1545" spans="4:8">
      <c r="D1545" s="40"/>
      <c r="E1545" s="41"/>
      <c r="F1545" s="41"/>
      <c r="G1545" s="41"/>
      <c r="H1545" s="41"/>
    </row>
    <row r="1546" spans="4:8">
      <c r="D1546" s="40"/>
      <c r="E1546" s="41"/>
      <c r="F1546" s="41"/>
      <c r="G1546" s="41"/>
      <c r="H1546" s="41"/>
    </row>
    <row r="1547" spans="4:8">
      <c r="D1547" s="40"/>
      <c r="E1547" s="41"/>
      <c r="F1547" s="41"/>
      <c r="G1547" s="41"/>
      <c r="H1547" s="41"/>
    </row>
    <row r="1548" spans="4:8">
      <c r="D1548" s="40"/>
      <c r="E1548" s="41"/>
      <c r="F1548" s="41"/>
      <c r="G1548" s="41"/>
      <c r="H1548" s="41"/>
    </row>
    <row r="1549" spans="4:8">
      <c r="D1549" s="40"/>
      <c r="E1549" s="41"/>
      <c r="F1549" s="41"/>
      <c r="G1549" s="41"/>
      <c r="H1549" s="41"/>
    </row>
    <row r="1550" spans="4:8">
      <c r="D1550" s="40"/>
      <c r="E1550" s="41"/>
      <c r="F1550" s="41"/>
      <c r="G1550" s="41"/>
      <c r="H1550" s="41"/>
    </row>
    <row r="1551" spans="4:8">
      <c r="D1551" s="40"/>
      <c r="E1551" s="41"/>
      <c r="F1551" s="41"/>
      <c r="G1551" s="41"/>
      <c r="H1551" s="41"/>
    </row>
    <row r="1552" spans="4:8">
      <c r="D1552" s="40"/>
      <c r="E1552" s="41"/>
      <c r="F1552" s="41"/>
      <c r="G1552" s="41"/>
      <c r="H1552" s="41"/>
    </row>
    <row r="1553" spans="4:8">
      <c r="D1553" s="40"/>
      <c r="E1553" s="41"/>
      <c r="F1553" s="41"/>
      <c r="G1553" s="41"/>
      <c r="H1553" s="41"/>
    </row>
    <row r="1554" spans="4:8">
      <c r="D1554" s="40"/>
      <c r="E1554" s="41"/>
      <c r="F1554" s="41"/>
      <c r="G1554" s="41"/>
      <c r="H1554" s="41"/>
    </row>
    <row r="1555" spans="4:8">
      <c r="D1555" s="40"/>
      <c r="E1555" s="41"/>
      <c r="F1555" s="41"/>
      <c r="G1555" s="41"/>
      <c r="H1555" s="41"/>
    </row>
    <row r="1556" spans="4:8">
      <c r="D1556" s="40"/>
      <c r="E1556" s="41"/>
      <c r="F1556" s="41"/>
      <c r="G1556" s="41"/>
      <c r="H1556" s="41"/>
    </row>
    <row r="1557" spans="4:8">
      <c r="D1557" s="40"/>
      <c r="E1557" s="41"/>
      <c r="F1557" s="41"/>
      <c r="G1557" s="41"/>
      <c r="H1557" s="41"/>
    </row>
    <row r="1558" spans="4:8">
      <c r="D1558" s="40"/>
      <c r="E1558" s="41"/>
      <c r="F1558" s="41"/>
      <c r="G1558" s="41"/>
      <c r="H1558" s="41"/>
    </row>
    <row r="1559" spans="4:8">
      <c r="D1559" s="40"/>
      <c r="E1559" s="41"/>
      <c r="F1559" s="41"/>
      <c r="G1559" s="41"/>
      <c r="H1559" s="41"/>
    </row>
    <row r="1560" spans="4:8">
      <c r="D1560" s="40"/>
      <c r="E1560" s="41"/>
      <c r="F1560" s="41"/>
      <c r="G1560" s="41"/>
      <c r="H1560" s="41"/>
    </row>
    <row r="1561" spans="4:8">
      <c r="D1561" s="40"/>
      <c r="E1561" s="41"/>
      <c r="F1561" s="41"/>
      <c r="G1561" s="41"/>
      <c r="H1561" s="41"/>
    </row>
    <row r="1562" spans="4:8">
      <c r="D1562" s="40"/>
      <c r="E1562" s="41"/>
      <c r="F1562" s="41"/>
      <c r="G1562" s="41"/>
      <c r="H1562" s="41"/>
    </row>
    <row r="1563" spans="4:8">
      <c r="D1563" s="40"/>
      <c r="E1563" s="41"/>
      <c r="F1563" s="41"/>
      <c r="G1563" s="41"/>
      <c r="H1563" s="41"/>
    </row>
    <row r="1564" spans="4:8">
      <c r="D1564" s="40"/>
      <c r="E1564" s="41"/>
      <c r="F1564" s="41"/>
      <c r="G1564" s="41"/>
      <c r="H1564" s="41"/>
    </row>
    <row r="1565" spans="4:8">
      <c r="D1565" s="40"/>
      <c r="E1565" s="41"/>
      <c r="F1565" s="41"/>
      <c r="G1565" s="41"/>
      <c r="H1565" s="41"/>
    </row>
    <row r="1566" spans="4:8">
      <c r="D1566" s="40"/>
      <c r="E1566" s="41"/>
      <c r="F1566" s="41"/>
      <c r="G1566" s="41"/>
      <c r="H1566" s="41"/>
    </row>
    <row r="1567" spans="4:8">
      <c r="D1567" s="40"/>
      <c r="E1567" s="41"/>
      <c r="F1567" s="41"/>
      <c r="G1567" s="41"/>
      <c r="H1567" s="41"/>
    </row>
    <row r="1568" spans="4:8">
      <c r="D1568" s="40"/>
      <c r="E1568" s="41"/>
      <c r="F1568" s="41"/>
      <c r="G1568" s="41"/>
      <c r="H1568" s="41"/>
    </row>
    <row r="1569" spans="4:8">
      <c r="D1569" s="40"/>
      <c r="E1569" s="41"/>
      <c r="F1569" s="41"/>
      <c r="G1569" s="41"/>
      <c r="H1569" s="41"/>
    </row>
    <row r="1570" spans="4:8">
      <c r="D1570" s="40"/>
      <c r="E1570" s="41"/>
      <c r="F1570" s="41"/>
      <c r="G1570" s="41"/>
      <c r="H1570" s="41"/>
    </row>
    <row r="1571" spans="4:8">
      <c r="D1571" s="40"/>
      <c r="E1571" s="41"/>
      <c r="F1571" s="41"/>
      <c r="G1571" s="41"/>
      <c r="H1571" s="41"/>
    </row>
    <row r="1572" spans="4:8">
      <c r="D1572" s="40"/>
      <c r="E1572" s="41"/>
      <c r="F1572" s="41"/>
      <c r="G1572" s="41"/>
      <c r="H1572" s="41"/>
    </row>
    <row r="1573" spans="4:8">
      <c r="D1573" s="40"/>
      <c r="E1573" s="41"/>
      <c r="F1573" s="41"/>
      <c r="G1573" s="41"/>
      <c r="H1573" s="41"/>
    </row>
    <row r="1574" spans="4:8">
      <c r="D1574" s="40"/>
      <c r="E1574" s="41"/>
      <c r="F1574" s="41"/>
      <c r="G1574" s="41"/>
      <c r="H1574" s="41"/>
    </row>
    <row r="1575" spans="4:8">
      <c r="D1575" s="40"/>
      <c r="E1575" s="41"/>
      <c r="F1575" s="41"/>
      <c r="G1575" s="41"/>
      <c r="H1575" s="41"/>
    </row>
    <row r="1576" spans="4:8">
      <c r="D1576" s="40"/>
      <c r="E1576" s="41"/>
      <c r="F1576" s="41"/>
      <c r="G1576" s="41"/>
      <c r="H1576" s="41"/>
    </row>
    <row r="1577" spans="4:8">
      <c r="D1577" s="40"/>
      <c r="E1577" s="41"/>
      <c r="F1577" s="41"/>
      <c r="G1577" s="41"/>
      <c r="H1577" s="41"/>
    </row>
    <row r="1578" spans="4:8">
      <c r="D1578" s="40"/>
      <c r="E1578" s="41"/>
      <c r="F1578" s="41"/>
      <c r="G1578" s="41"/>
      <c r="H1578" s="41"/>
    </row>
    <row r="1579" spans="4:8">
      <c r="D1579" s="40"/>
      <c r="E1579" s="41"/>
      <c r="F1579" s="41"/>
      <c r="G1579" s="41"/>
      <c r="H1579" s="41"/>
    </row>
    <row r="1580" spans="4:8">
      <c r="D1580" s="40"/>
      <c r="E1580" s="41"/>
      <c r="F1580" s="41"/>
      <c r="G1580" s="41"/>
      <c r="H1580" s="41"/>
    </row>
    <row r="1581" spans="4:8">
      <c r="D1581" s="40"/>
      <c r="E1581" s="41"/>
      <c r="F1581" s="41"/>
      <c r="G1581" s="41"/>
      <c r="H1581" s="41"/>
    </row>
    <row r="1582" spans="4:8">
      <c r="D1582" s="40"/>
      <c r="E1582" s="41"/>
      <c r="F1582" s="41"/>
      <c r="G1582" s="41"/>
      <c r="H1582" s="41"/>
    </row>
    <row r="1583" spans="4:8">
      <c r="D1583" s="40"/>
      <c r="E1583" s="41"/>
      <c r="F1583" s="41"/>
      <c r="G1583" s="41"/>
      <c r="H1583" s="41"/>
    </row>
    <row r="1584" spans="4:8">
      <c r="D1584" s="40"/>
      <c r="E1584" s="41"/>
      <c r="F1584" s="41"/>
      <c r="G1584" s="41"/>
      <c r="H1584" s="41"/>
    </row>
    <row r="1585" spans="4:8">
      <c r="D1585" s="40"/>
      <c r="E1585" s="41"/>
      <c r="F1585" s="41"/>
      <c r="G1585" s="41"/>
      <c r="H1585" s="41"/>
    </row>
    <row r="1586" spans="4:8">
      <c r="D1586" s="40"/>
      <c r="E1586" s="41"/>
      <c r="F1586" s="41"/>
      <c r="G1586" s="41"/>
      <c r="H1586" s="41"/>
    </row>
    <row r="1587" spans="4:8">
      <c r="D1587" s="40"/>
      <c r="E1587" s="41"/>
      <c r="F1587" s="41"/>
      <c r="G1587" s="41"/>
      <c r="H1587" s="41"/>
    </row>
    <row r="1588" spans="4:8">
      <c r="D1588" s="40"/>
      <c r="E1588" s="41"/>
      <c r="F1588" s="41"/>
      <c r="G1588" s="41"/>
      <c r="H1588" s="41"/>
    </row>
    <row r="1589" spans="4:8">
      <c r="D1589" s="40"/>
      <c r="E1589" s="41"/>
      <c r="F1589" s="41"/>
      <c r="G1589" s="41"/>
      <c r="H1589" s="41"/>
    </row>
    <row r="1590" spans="4:8">
      <c r="D1590" s="40"/>
      <c r="E1590" s="41"/>
      <c r="F1590" s="41"/>
      <c r="G1590" s="41"/>
      <c r="H1590" s="41"/>
    </row>
    <row r="1591" spans="4:8">
      <c r="D1591" s="40"/>
      <c r="E1591" s="41"/>
      <c r="F1591" s="41"/>
      <c r="G1591" s="41"/>
      <c r="H1591" s="41"/>
    </row>
    <row r="1592" spans="4:8">
      <c r="D1592" s="40"/>
      <c r="E1592" s="41"/>
      <c r="F1592" s="41"/>
      <c r="G1592" s="41"/>
      <c r="H1592" s="41"/>
    </row>
    <row r="1593" spans="4:8">
      <c r="D1593" s="40"/>
      <c r="E1593" s="41"/>
      <c r="F1593" s="41"/>
      <c r="G1593" s="41"/>
      <c r="H1593" s="41"/>
    </row>
    <row r="1594" spans="4:8">
      <c r="D1594" s="40"/>
      <c r="E1594" s="41"/>
      <c r="F1594" s="41"/>
      <c r="G1594" s="41"/>
      <c r="H1594" s="41"/>
    </row>
    <row r="1595" spans="4:8">
      <c r="D1595" s="40"/>
      <c r="E1595" s="41"/>
      <c r="F1595" s="41"/>
      <c r="G1595" s="41"/>
      <c r="H1595" s="41"/>
    </row>
    <row r="1596" spans="4:8">
      <c r="D1596" s="40"/>
      <c r="E1596" s="41"/>
      <c r="F1596" s="41"/>
      <c r="G1596" s="41"/>
      <c r="H1596" s="41"/>
    </row>
    <row r="1597" spans="4:8">
      <c r="D1597" s="40"/>
      <c r="E1597" s="41"/>
      <c r="F1597" s="41"/>
      <c r="G1597" s="41"/>
      <c r="H1597" s="41"/>
    </row>
    <row r="1598" spans="4:8">
      <c r="D1598" s="40"/>
      <c r="E1598" s="41"/>
      <c r="F1598" s="41"/>
      <c r="G1598" s="41"/>
      <c r="H1598" s="41"/>
    </row>
    <row r="1599" spans="4:8">
      <c r="D1599" s="40"/>
      <c r="E1599" s="41"/>
      <c r="F1599" s="41"/>
      <c r="G1599" s="41"/>
      <c r="H1599" s="41"/>
    </row>
    <row r="1600" spans="4:8">
      <c r="D1600" s="40"/>
      <c r="E1600" s="41"/>
      <c r="F1600" s="41"/>
      <c r="G1600" s="41"/>
      <c r="H1600" s="41"/>
    </row>
    <row r="1601" spans="4:8">
      <c r="D1601" s="40"/>
      <c r="E1601" s="41"/>
      <c r="F1601" s="41"/>
      <c r="G1601" s="41"/>
      <c r="H1601" s="41"/>
    </row>
    <row r="1602" spans="4:8">
      <c r="D1602" s="40"/>
      <c r="E1602" s="41"/>
      <c r="F1602" s="41"/>
      <c r="G1602" s="41"/>
      <c r="H1602" s="41"/>
    </row>
    <row r="1603" spans="4:8">
      <c r="D1603" s="40"/>
      <c r="E1603" s="41"/>
      <c r="F1603" s="41"/>
      <c r="G1603" s="41"/>
      <c r="H1603" s="41"/>
    </row>
    <row r="1604" spans="4:8">
      <c r="D1604" s="40"/>
      <c r="E1604" s="41"/>
      <c r="F1604" s="41"/>
      <c r="G1604" s="41"/>
      <c r="H1604" s="41"/>
    </row>
    <row r="1605" spans="4:8">
      <c r="D1605" s="40"/>
      <c r="E1605" s="41"/>
      <c r="F1605" s="41"/>
      <c r="G1605" s="41"/>
      <c r="H1605" s="41"/>
    </row>
    <row r="1606" spans="4:8">
      <c r="D1606" s="40"/>
      <c r="E1606" s="41"/>
      <c r="F1606" s="41"/>
      <c r="G1606" s="41"/>
      <c r="H1606" s="41"/>
    </row>
    <row r="1607" spans="4:8">
      <c r="D1607" s="40"/>
      <c r="E1607" s="41"/>
      <c r="F1607" s="41"/>
      <c r="G1607" s="41"/>
      <c r="H1607" s="41"/>
    </row>
    <row r="1608" spans="4:8">
      <c r="D1608" s="40"/>
      <c r="E1608" s="41"/>
      <c r="F1608" s="41"/>
      <c r="G1608" s="41"/>
      <c r="H1608" s="41"/>
    </row>
    <row r="1609" spans="4:8">
      <c r="D1609" s="40"/>
      <c r="E1609" s="41"/>
      <c r="F1609" s="41"/>
      <c r="G1609" s="41"/>
      <c r="H1609" s="41"/>
    </row>
    <row r="1610" spans="4:8">
      <c r="D1610" s="40"/>
      <c r="E1610" s="41"/>
      <c r="F1610" s="41"/>
      <c r="G1610" s="41"/>
      <c r="H1610" s="41"/>
    </row>
    <row r="1611" spans="4:8">
      <c r="D1611" s="40"/>
      <c r="E1611" s="41"/>
      <c r="F1611" s="41"/>
      <c r="G1611" s="41"/>
      <c r="H1611" s="41"/>
    </row>
    <row r="1612" spans="4:8">
      <c r="D1612" s="40"/>
      <c r="E1612" s="41"/>
      <c r="F1612" s="41"/>
      <c r="G1612" s="41"/>
      <c r="H1612" s="41"/>
    </row>
    <row r="1613" spans="4:8">
      <c r="D1613" s="40"/>
      <c r="E1613" s="41"/>
      <c r="F1613" s="41"/>
      <c r="G1613" s="41"/>
      <c r="H1613" s="41"/>
    </row>
    <row r="1614" spans="4:8">
      <c r="D1614" s="40"/>
      <c r="E1614" s="41"/>
      <c r="F1614" s="41"/>
      <c r="G1614" s="41"/>
      <c r="H1614" s="41"/>
    </row>
    <row r="1615" spans="4:8">
      <c r="D1615" s="40"/>
      <c r="E1615" s="41"/>
      <c r="F1615" s="41"/>
      <c r="G1615" s="41"/>
      <c r="H1615" s="41"/>
    </row>
    <row r="1616" spans="4:8">
      <c r="D1616" s="40"/>
      <c r="E1616" s="41"/>
      <c r="F1616" s="41"/>
      <c r="G1616" s="41"/>
      <c r="H1616" s="41"/>
    </row>
    <row r="1617" spans="4:8">
      <c r="D1617" s="40"/>
      <c r="E1617" s="41"/>
      <c r="F1617" s="41"/>
      <c r="G1617" s="41"/>
      <c r="H1617" s="41"/>
    </row>
    <row r="1618" spans="4:8">
      <c r="D1618" s="40"/>
      <c r="E1618" s="41"/>
      <c r="F1618" s="41"/>
      <c r="G1618" s="41"/>
      <c r="H1618" s="41"/>
    </row>
    <row r="1619" spans="4:8">
      <c r="D1619" s="40"/>
      <c r="E1619" s="41"/>
      <c r="F1619" s="41"/>
      <c r="G1619" s="41"/>
      <c r="H1619" s="41"/>
    </row>
    <row r="1620" spans="4:8">
      <c r="D1620" s="40"/>
      <c r="E1620" s="41"/>
      <c r="F1620" s="41"/>
      <c r="G1620" s="41"/>
      <c r="H1620" s="41"/>
    </row>
    <row r="1621" spans="4:8">
      <c r="D1621" s="40"/>
      <c r="E1621" s="41"/>
      <c r="F1621" s="41"/>
      <c r="G1621" s="41"/>
      <c r="H1621" s="41"/>
    </row>
    <row r="1622" spans="4:8">
      <c r="D1622" s="40"/>
      <c r="E1622" s="41"/>
      <c r="F1622" s="41"/>
      <c r="G1622" s="41"/>
      <c r="H1622" s="41"/>
    </row>
    <row r="1623" spans="4:8">
      <c r="D1623" s="40"/>
      <c r="E1623" s="41"/>
      <c r="F1623" s="41"/>
      <c r="G1623" s="41"/>
      <c r="H1623" s="41"/>
    </row>
    <row r="1624" spans="4:8">
      <c r="D1624" s="40"/>
      <c r="E1624" s="41"/>
      <c r="F1624" s="41"/>
      <c r="G1624" s="41"/>
      <c r="H1624" s="41"/>
    </row>
    <row r="1625" spans="4:8">
      <c r="D1625" s="40"/>
      <c r="E1625" s="41"/>
      <c r="F1625" s="41"/>
      <c r="G1625" s="41"/>
      <c r="H1625" s="41"/>
    </row>
    <row r="1626" spans="4:8">
      <c r="D1626" s="40"/>
      <c r="E1626" s="41"/>
      <c r="F1626" s="41"/>
      <c r="G1626" s="41"/>
      <c r="H1626" s="41"/>
    </row>
    <row r="1627" spans="4:8">
      <c r="D1627" s="40"/>
      <c r="E1627" s="41"/>
      <c r="F1627" s="41"/>
      <c r="G1627" s="41"/>
      <c r="H1627" s="41"/>
    </row>
    <row r="1628" spans="4:8">
      <c r="D1628" s="40"/>
      <c r="E1628" s="41"/>
      <c r="F1628" s="41"/>
      <c r="G1628" s="41"/>
      <c r="H1628" s="41"/>
    </row>
    <row r="1629" spans="4:8">
      <c r="D1629" s="40"/>
      <c r="E1629" s="41"/>
      <c r="F1629" s="41"/>
      <c r="G1629" s="41"/>
      <c r="H1629" s="41"/>
    </row>
    <row r="1630" spans="4:8">
      <c r="D1630" s="40"/>
      <c r="E1630" s="41"/>
      <c r="F1630" s="41"/>
      <c r="G1630" s="41"/>
      <c r="H1630" s="41"/>
    </row>
    <row r="1631" spans="4:8">
      <c r="D1631" s="40"/>
      <c r="E1631" s="41"/>
      <c r="F1631" s="41"/>
      <c r="G1631" s="41"/>
      <c r="H1631" s="41"/>
    </row>
    <row r="1632" spans="4:8">
      <c r="D1632" s="40"/>
      <c r="E1632" s="41"/>
      <c r="F1632" s="41"/>
      <c r="G1632" s="41"/>
      <c r="H1632" s="41"/>
    </row>
    <row r="1633" spans="4:8">
      <c r="D1633" s="40"/>
      <c r="E1633" s="41"/>
      <c r="F1633" s="41"/>
      <c r="G1633" s="41"/>
      <c r="H1633" s="41"/>
    </row>
    <row r="1634" spans="4:8">
      <c r="D1634" s="40"/>
      <c r="E1634" s="41"/>
      <c r="F1634" s="41"/>
      <c r="G1634" s="41"/>
      <c r="H1634" s="41"/>
    </row>
    <row r="1635" spans="4:8">
      <c r="D1635" s="40"/>
      <c r="E1635" s="41"/>
      <c r="F1635" s="41"/>
      <c r="G1635" s="41"/>
      <c r="H1635" s="41"/>
    </row>
    <row r="1636" spans="4:8">
      <c r="D1636" s="40"/>
      <c r="E1636" s="41"/>
      <c r="F1636" s="41"/>
      <c r="G1636" s="41"/>
      <c r="H1636" s="41"/>
    </row>
    <row r="1637" spans="4:8">
      <c r="D1637" s="40"/>
      <c r="E1637" s="41"/>
      <c r="F1637" s="41"/>
      <c r="G1637" s="41"/>
      <c r="H1637" s="41"/>
    </row>
    <row r="1638" spans="4:8">
      <c r="D1638" s="40"/>
      <c r="E1638" s="41"/>
      <c r="F1638" s="41"/>
      <c r="G1638" s="41"/>
      <c r="H1638" s="41"/>
    </row>
    <row r="1639" spans="4:8">
      <c r="D1639" s="40"/>
      <c r="E1639" s="41"/>
      <c r="F1639" s="41"/>
      <c r="G1639" s="41"/>
      <c r="H1639" s="41"/>
    </row>
    <row r="1640" spans="4:8">
      <c r="D1640" s="40"/>
      <c r="E1640" s="41"/>
      <c r="F1640" s="41"/>
      <c r="G1640" s="41"/>
      <c r="H1640" s="41"/>
    </row>
    <row r="1641" spans="4:8">
      <c r="D1641" s="40"/>
      <c r="E1641" s="41"/>
      <c r="F1641" s="41"/>
      <c r="G1641" s="41"/>
      <c r="H1641" s="41"/>
    </row>
    <row r="1642" spans="4:8">
      <c r="D1642" s="40"/>
      <c r="E1642" s="41"/>
      <c r="F1642" s="41"/>
      <c r="G1642" s="41"/>
      <c r="H1642" s="41"/>
    </row>
    <row r="1643" spans="4:8">
      <c r="D1643" s="40"/>
      <c r="E1643" s="41"/>
      <c r="F1643" s="41"/>
      <c r="G1643" s="41"/>
      <c r="H1643" s="41"/>
    </row>
    <row r="1644" spans="4:8">
      <c r="D1644" s="40"/>
      <c r="E1644" s="41"/>
      <c r="F1644" s="41"/>
      <c r="G1644" s="41"/>
      <c r="H1644" s="41"/>
    </row>
    <row r="1645" spans="4:8">
      <c r="D1645" s="40"/>
      <c r="E1645" s="41"/>
      <c r="F1645" s="41"/>
      <c r="G1645" s="41"/>
      <c r="H1645" s="41"/>
    </row>
    <row r="1646" spans="4:8">
      <c r="D1646" s="40"/>
      <c r="E1646" s="41"/>
      <c r="F1646" s="41"/>
      <c r="G1646" s="41"/>
      <c r="H1646" s="41"/>
    </row>
    <row r="1647" spans="4:8">
      <c r="D1647" s="40"/>
      <c r="E1647" s="41"/>
      <c r="F1647" s="41"/>
      <c r="G1647" s="41"/>
      <c r="H1647" s="41"/>
    </row>
    <row r="1648" spans="4:8">
      <c r="D1648" s="40"/>
      <c r="E1648" s="41"/>
      <c r="F1648" s="41"/>
      <c r="G1648" s="41"/>
      <c r="H1648" s="41"/>
    </row>
    <row r="1649" spans="4:8">
      <c r="D1649" s="40"/>
      <c r="E1649" s="41"/>
      <c r="F1649" s="41"/>
      <c r="G1649" s="41"/>
      <c r="H1649" s="41"/>
    </row>
    <row r="1650" spans="4:8">
      <c r="D1650" s="40"/>
      <c r="E1650" s="41"/>
      <c r="F1650" s="41"/>
      <c r="G1650" s="41"/>
      <c r="H1650" s="41"/>
    </row>
    <row r="1651" spans="4:8">
      <c r="D1651" s="40"/>
      <c r="E1651" s="41"/>
      <c r="F1651" s="41"/>
      <c r="G1651" s="41"/>
      <c r="H1651" s="41"/>
    </row>
    <row r="1652" spans="4:8">
      <c r="D1652" s="40"/>
      <c r="E1652" s="41"/>
      <c r="F1652" s="41"/>
      <c r="G1652" s="41"/>
      <c r="H1652" s="41"/>
    </row>
    <row r="1653" spans="4:8">
      <c r="D1653" s="40"/>
      <c r="E1653" s="41"/>
      <c r="F1653" s="41"/>
      <c r="G1653" s="41"/>
      <c r="H1653" s="41"/>
    </row>
    <row r="1654" spans="4:8">
      <c r="D1654" s="40"/>
      <c r="E1654" s="41"/>
      <c r="F1654" s="41"/>
      <c r="G1654" s="41"/>
      <c r="H1654" s="41"/>
    </row>
    <row r="1655" spans="4:8">
      <c r="D1655" s="40"/>
      <c r="E1655" s="41"/>
      <c r="F1655" s="41"/>
      <c r="G1655" s="41"/>
      <c r="H1655" s="41"/>
    </row>
    <row r="1656" spans="4:8">
      <c r="D1656" s="40"/>
      <c r="E1656" s="41"/>
      <c r="F1656" s="41"/>
      <c r="G1656" s="41"/>
      <c r="H1656" s="41"/>
    </row>
    <row r="1657" spans="4:8">
      <c r="D1657" s="40"/>
      <c r="E1657" s="41"/>
      <c r="F1657" s="41"/>
      <c r="G1657" s="41"/>
      <c r="H1657" s="41"/>
    </row>
    <row r="1658" spans="4:8">
      <c r="D1658" s="40"/>
      <c r="E1658" s="41"/>
      <c r="F1658" s="41"/>
      <c r="G1658" s="41"/>
      <c r="H1658" s="41"/>
    </row>
    <row r="1659" spans="4:8">
      <c r="D1659" s="40"/>
      <c r="E1659" s="41"/>
      <c r="F1659" s="41"/>
      <c r="G1659" s="41"/>
      <c r="H1659" s="41"/>
    </row>
    <row r="1660" spans="4:8">
      <c r="D1660" s="40"/>
      <c r="E1660" s="41"/>
      <c r="F1660" s="41"/>
      <c r="G1660" s="41"/>
      <c r="H1660" s="41"/>
    </row>
    <row r="1661" spans="4:8">
      <c r="D1661" s="40"/>
      <c r="E1661" s="41"/>
      <c r="F1661" s="41"/>
      <c r="G1661" s="41"/>
      <c r="H1661" s="41"/>
    </row>
    <row r="1662" spans="4:8">
      <c r="D1662" s="40"/>
      <c r="E1662" s="41"/>
      <c r="F1662" s="41"/>
      <c r="G1662" s="41"/>
      <c r="H1662" s="41"/>
    </row>
    <row r="1663" spans="4:8">
      <c r="D1663" s="40"/>
      <c r="E1663" s="41"/>
      <c r="F1663" s="41"/>
      <c r="G1663" s="41"/>
      <c r="H1663" s="41"/>
    </row>
    <row r="1664" spans="4:8">
      <c r="D1664" s="40"/>
      <c r="E1664" s="41"/>
      <c r="F1664" s="41"/>
      <c r="G1664" s="41"/>
      <c r="H1664" s="41"/>
    </row>
    <row r="1665" spans="4:8">
      <c r="D1665" s="40"/>
      <c r="E1665" s="41"/>
      <c r="F1665" s="41"/>
      <c r="G1665" s="41"/>
      <c r="H1665" s="41"/>
    </row>
    <row r="1666" spans="4:8">
      <c r="D1666" s="40"/>
      <c r="E1666" s="41"/>
      <c r="F1666" s="41"/>
      <c r="G1666" s="41"/>
      <c r="H1666" s="41"/>
    </row>
    <row r="1667" spans="4:8">
      <c r="D1667" s="40"/>
      <c r="E1667" s="41"/>
      <c r="F1667" s="41"/>
      <c r="G1667" s="41"/>
      <c r="H1667" s="41"/>
    </row>
    <row r="1668" spans="4:8">
      <c r="D1668" s="40"/>
      <c r="E1668" s="41"/>
      <c r="F1668" s="41"/>
      <c r="G1668" s="41"/>
      <c r="H1668" s="41"/>
    </row>
    <row r="1669" spans="4:8">
      <c r="D1669" s="40"/>
      <c r="E1669" s="41"/>
      <c r="F1669" s="41"/>
      <c r="G1669" s="41"/>
      <c r="H1669" s="41"/>
    </row>
    <row r="1670" spans="4:8">
      <c r="D1670" s="40"/>
      <c r="E1670" s="41"/>
      <c r="F1670" s="41"/>
      <c r="G1670" s="41"/>
      <c r="H1670" s="41"/>
    </row>
    <row r="1671" spans="4:8">
      <c r="D1671" s="40"/>
      <c r="E1671" s="41"/>
      <c r="F1671" s="41"/>
      <c r="G1671" s="41"/>
      <c r="H1671" s="41"/>
    </row>
    <row r="1672" spans="4:8">
      <c r="D1672" s="40"/>
      <c r="E1672" s="41"/>
      <c r="F1672" s="41"/>
      <c r="G1672" s="41"/>
      <c r="H1672" s="41"/>
    </row>
    <row r="1673" spans="4:8">
      <c r="D1673" s="40"/>
      <c r="E1673" s="41"/>
      <c r="F1673" s="41"/>
      <c r="G1673" s="41"/>
      <c r="H1673" s="41"/>
    </row>
    <row r="1674" spans="4:8">
      <c r="D1674" s="40"/>
      <c r="E1674" s="41"/>
      <c r="F1674" s="41"/>
      <c r="G1674" s="41"/>
      <c r="H1674" s="41"/>
    </row>
    <row r="1675" spans="4:8">
      <c r="D1675" s="40"/>
      <c r="E1675" s="41"/>
      <c r="F1675" s="41"/>
      <c r="G1675" s="41"/>
      <c r="H1675" s="41"/>
    </row>
    <row r="1676" spans="4:8">
      <c r="D1676" s="40"/>
      <c r="E1676" s="41"/>
      <c r="F1676" s="41"/>
      <c r="G1676" s="41"/>
      <c r="H1676" s="41"/>
    </row>
    <row r="1677" spans="4:8">
      <c r="D1677" s="40"/>
      <c r="E1677" s="41"/>
      <c r="F1677" s="41"/>
      <c r="G1677" s="41"/>
      <c r="H1677" s="41"/>
    </row>
    <row r="1678" spans="4:8">
      <c r="D1678" s="40"/>
      <c r="E1678" s="41"/>
      <c r="F1678" s="41"/>
      <c r="G1678" s="41"/>
      <c r="H1678" s="41"/>
    </row>
    <row r="1679" spans="4:8">
      <c r="D1679" s="40"/>
      <c r="E1679" s="41"/>
      <c r="F1679" s="41"/>
      <c r="G1679" s="41"/>
      <c r="H1679" s="41"/>
    </row>
    <row r="1680" spans="4:8">
      <c r="D1680" s="40"/>
      <c r="E1680" s="41"/>
      <c r="F1680" s="41"/>
      <c r="G1680" s="41"/>
      <c r="H1680" s="41"/>
    </row>
    <row r="1681" spans="4:8">
      <c r="D1681" s="40"/>
      <c r="E1681" s="41"/>
      <c r="F1681" s="41"/>
      <c r="G1681" s="41"/>
      <c r="H1681" s="41"/>
    </row>
    <row r="1682" spans="4:8">
      <c r="D1682" s="40"/>
      <c r="E1682" s="41"/>
      <c r="F1682" s="41"/>
      <c r="G1682" s="41"/>
      <c r="H1682" s="41"/>
    </row>
    <row r="1683" spans="4:8">
      <c r="D1683" s="40"/>
      <c r="E1683" s="41"/>
      <c r="F1683" s="41"/>
      <c r="G1683" s="41"/>
      <c r="H1683" s="41"/>
    </row>
    <row r="1684" spans="4:8">
      <c r="D1684" s="40"/>
      <c r="E1684" s="41"/>
      <c r="F1684" s="41"/>
      <c r="G1684" s="41"/>
      <c r="H1684" s="41"/>
    </row>
    <row r="1685" spans="4:8">
      <c r="D1685" s="40"/>
      <c r="E1685" s="41"/>
      <c r="F1685" s="41"/>
      <c r="G1685" s="41"/>
      <c r="H1685" s="41"/>
    </row>
    <row r="1686" spans="4:8">
      <c r="D1686" s="40"/>
      <c r="E1686" s="41"/>
      <c r="F1686" s="41"/>
      <c r="G1686" s="41"/>
      <c r="H1686" s="41"/>
    </row>
    <row r="1687" spans="4:8">
      <c r="D1687" s="40"/>
      <c r="E1687" s="41"/>
      <c r="F1687" s="41"/>
      <c r="G1687" s="41"/>
      <c r="H1687" s="41"/>
    </row>
    <row r="1688" spans="4:8">
      <c r="D1688" s="40"/>
      <c r="E1688" s="41"/>
      <c r="F1688" s="41"/>
      <c r="G1688" s="41"/>
      <c r="H1688" s="41"/>
    </row>
    <row r="1689" spans="4:8">
      <c r="D1689" s="40"/>
      <c r="E1689" s="41"/>
      <c r="F1689" s="41"/>
      <c r="G1689" s="41"/>
      <c r="H1689" s="41"/>
    </row>
    <row r="1690" spans="4:8">
      <c r="D1690" s="40"/>
      <c r="E1690" s="41"/>
      <c r="F1690" s="41"/>
      <c r="G1690" s="41"/>
      <c r="H1690" s="41"/>
    </row>
    <row r="1691" spans="4:8">
      <c r="D1691" s="40"/>
      <c r="E1691" s="41"/>
      <c r="F1691" s="41"/>
      <c r="G1691" s="41"/>
      <c r="H1691" s="41"/>
    </row>
    <row r="1692" spans="4:8">
      <c r="D1692" s="40"/>
      <c r="E1692" s="41"/>
      <c r="F1692" s="41"/>
      <c r="G1692" s="41"/>
      <c r="H1692" s="41"/>
    </row>
    <row r="1693" spans="4:8">
      <c r="D1693" s="40"/>
      <c r="E1693" s="41"/>
      <c r="F1693" s="41"/>
      <c r="G1693" s="41"/>
      <c r="H1693" s="41"/>
    </row>
    <row r="1694" spans="4:8">
      <c r="D1694" s="40"/>
      <c r="E1694" s="41"/>
      <c r="F1694" s="41"/>
      <c r="G1694" s="41"/>
      <c r="H1694" s="41"/>
    </row>
    <row r="1695" spans="4:8">
      <c r="D1695" s="40"/>
      <c r="E1695" s="41"/>
      <c r="F1695" s="41"/>
      <c r="G1695" s="41"/>
      <c r="H1695" s="41"/>
    </row>
    <row r="1696" spans="4:8">
      <c r="D1696" s="40"/>
      <c r="E1696" s="41"/>
      <c r="F1696" s="41"/>
      <c r="G1696" s="41"/>
      <c r="H1696" s="41"/>
    </row>
    <row r="1697" spans="4:8">
      <c r="D1697" s="40"/>
      <c r="E1697" s="41"/>
      <c r="F1697" s="41"/>
      <c r="G1697" s="41"/>
      <c r="H1697" s="41"/>
    </row>
    <row r="1698" spans="4:8">
      <c r="D1698" s="40"/>
      <c r="E1698" s="41"/>
      <c r="F1698" s="41"/>
      <c r="G1698" s="41"/>
      <c r="H1698" s="41"/>
    </row>
    <row r="1699" spans="4:8">
      <c r="D1699" s="40"/>
      <c r="E1699" s="41"/>
      <c r="F1699" s="41"/>
      <c r="G1699" s="41"/>
      <c r="H1699" s="41"/>
    </row>
    <row r="1700" spans="4:8">
      <c r="D1700" s="40"/>
      <c r="E1700" s="41"/>
      <c r="F1700" s="41"/>
      <c r="G1700" s="41"/>
      <c r="H1700" s="41"/>
    </row>
    <row r="1701" spans="4:8">
      <c r="D1701" s="40"/>
      <c r="E1701" s="41"/>
      <c r="F1701" s="41"/>
      <c r="G1701" s="41"/>
      <c r="H1701" s="41"/>
    </row>
    <row r="1702" spans="4:8">
      <c r="D1702" s="40"/>
      <c r="E1702" s="41"/>
      <c r="F1702" s="41"/>
      <c r="G1702" s="41"/>
      <c r="H1702" s="41"/>
    </row>
    <row r="1703" spans="4:8">
      <c r="D1703" s="40"/>
      <c r="E1703" s="41"/>
      <c r="F1703" s="41"/>
      <c r="G1703" s="41"/>
      <c r="H1703" s="41"/>
    </row>
    <row r="1704" spans="4:8">
      <c r="D1704" s="40"/>
      <c r="E1704" s="41"/>
      <c r="F1704" s="41"/>
      <c r="G1704" s="41"/>
      <c r="H1704" s="41"/>
    </row>
    <row r="1705" spans="4:8">
      <c r="D1705" s="40"/>
      <c r="E1705" s="41"/>
      <c r="F1705" s="41"/>
      <c r="G1705" s="41"/>
      <c r="H1705" s="41"/>
    </row>
    <row r="1706" spans="4:8">
      <c r="D1706" s="40"/>
      <c r="E1706" s="41"/>
      <c r="F1706" s="41"/>
      <c r="G1706" s="41"/>
      <c r="H1706" s="41"/>
    </row>
    <row r="1707" spans="4:8">
      <c r="D1707" s="40"/>
      <c r="E1707" s="41"/>
      <c r="F1707" s="41"/>
      <c r="G1707" s="41"/>
      <c r="H1707" s="41"/>
    </row>
    <row r="1708" spans="4:8">
      <c r="D1708" s="40"/>
      <c r="E1708" s="41"/>
      <c r="F1708" s="41"/>
      <c r="G1708" s="41"/>
      <c r="H1708" s="41"/>
    </row>
    <row r="1709" spans="4:8">
      <c r="D1709" s="40"/>
      <c r="E1709" s="41"/>
      <c r="F1709" s="41"/>
      <c r="G1709" s="41"/>
      <c r="H1709" s="41"/>
    </row>
    <row r="1710" spans="4:8">
      <c r="D1710" s="40"/>
      <c r="E1710" s="41"/>
      <c r="F1710" s="41"/>
      <c r="G1710" s="41"/>
      <c r="H1710" s="41"/>
    </row>
    <row r="1711" spans="4:8">
      <c r="D1711" s="40"/>
      <c r="E1711" s="41"/>
      <c r="F1711" s="41"/>
      <c r="G1711" s="41"/>
      <c r="H1711" s="41"/>
    </row>
    <row r="1712" spans="4:8">
      <c r="D1712" s="40"/>
      <c r="E1712" s="41"/>
      <c r="F1712" s="41"/>
      <c r="G1712" s="41"/>
      <c r="H1712" s="41"/>
    </row>
    <row r="1713" spans="4:8">
      <c r="D1713" s="40"/>
      <c r="E1713" s="41"/>
      <c r="F1713" s="41"/>
      <c r="G1713" s="41"/>
      <c r="H1713" s="41"/>
    </row>
    <row r="1714" spans="4:8">
      <c r="D1714" s="40"/>
      <c r="E1714" s="41"/>
      <c r="F1714" s="41"/>
      <c r="G1714" s="41"/>
      <c r="H1714" s="41"/>
    </row>
    <row r="1715" spans="4:8">
      <c r="D1715" s="40"/>
      <c r="E1715" s="41"/>
      <c r="F1715" s="41"/>
      <c r="G1715" s="41"/>
      <c r="H1715" s="41"/>
    </row>
    <row r="1716" spans="4:8">
      <c r="D1716" s="40"/>
      <c r="E1716" s="41"/>
      <c r="F1716" s="41"/>
      <c r="G1716" s="41"/>
      <c r="H1716" s="41"/>
    </row>
    <row r="1717" spans="4:8">
      <c r="D1717" s="40"/>
      <c r="E1717" s="41"/>
      <c r="F1717" s="41"/>
      <c r="G1717" s="41"/>
      <c r="H1717" s="41"/>
    </row>
    <row r="1718" spans="4:8">
      <c r="D1718" s="40"/>
      <c r="E1718" s="41"/>
      <c r="F1718" s="41"/>
      <c r="G1718" s="41"/>
      <c r="H1718" s="41"/>
    </row>
    <row r="1719" spans="4:8">
      <c r="D1719" s="40"/>
      <c r="E1719" s="41"/>
      <c r="F1719" s="41"/>
      <c r="G1719" s="41"/>
      <c r="H1719" s="41"/>
    </row>
    <row r="1720" spans="4:8">
      <c r="D1720" s="40"/>
      <c r="E1720" s="41"/>
      <c r="F1720" s="41"/>
      <c r="G1720" s="41"/>
      <c r="H1720" s="41"/>
    </row>
    <row r="1721" spans="4:8">
      <c r="D1721" s="40"/>
      <c r="E1721" s="41"/>
      <c r="F1721" s="41"/>
      <c r="G1721" s="41"/>
      <c r="H1721" s="41"/>
    </row>
    <row r="1722" spans="4:8">
      <c r="D1722" s="40"/>
      <c r="E1722" s="41"/>
      <c r="F1722" s="41"/>
      <c r="G1722" s="41"/>
      <c r="H1722" s="41"/>
    </row>
    <row r="1723" spans="4:8">
      <c r="D1723" s="40"/>
      <c r="E1723" s="41"/>
      <c r="F1723" s="41"/>
      <c r="G1723" s="41"/>
      <c r="H1723" s="41"/>
    </row>
    <row r="1724" spans="4:8">
      <c r="D1724" s="40"/>
      <c r="E1724" s="41"/>
      <c r="F1724" s="41"/>
      <c r="G1724" s="41"/>
      <c r="H1724" s="41"/>
    </row>
    <row r="1725" spans="4:8">
      <c r="D1725" s="40"/>
      <c r="E1725" s="41"/>
      <c r="F1725" s="41"/>
      <c r="G1725" s="41"/>
      <c r="H1725" s="41"/>
    </row>
    <row r="1726" spans="4:8">
      <c r="D1726" s="40"/>
      <c r="E1726" s="41"/>
      <c r="F1726" s="41"/>
      <c r="G1726" s="41"/>
      <c r="H1726" s="41"/>
    </row>
    <row r="1727" spans="4:8">
      <c r="D1727" s="40"/>
      <c r="E1727" s="41"/>
      <c r="F1727" s="41"/>
      <c r="G1727" s="41"/>
      <c r="H1727" s="41"/>
    </row>
    <row r="1728" spans="4:8">
      <c r="D1728" s="40"/>
      <c r="E1728" s="41"/>
      <c r="F1728" s="41"/>
      <c r="G1728" s="41"/>
      <c r="H1728" s="41"/>
    </row>
    <row r="1729" spans="4:8">
      <c r="D1729" s="40"/>
      <c r="E1729" s="41"/>
      <c r="F1729" s="41"/>
      <c r="G1729" s="41"/>
      <c r="H1729" s="41"/>
    </row>
    <row r="1730" spans="4:8">
      <c r="D1730" s="40"/>
      <c r="E1730" s="41"/>
      <c r="F1730" s="41"/>
      <c r="G1730" s="41"/>
      <c r="H1730" s="41"/>
    </row>
    <row r="1731" spans="4:8">
      <c r="D1731" s="40"/>
      <c r="E1731" s="41"/>
      <c r="F1731" s="41"/>
      <c r="G1731" s="41"/>
      <c r="H1731" s="41"/>
    </row>
    <row r="1732" spans="4:8">
      <c r="D1732" s="40"/>
      <c r="E1732" s="41"/>
      <c r="F1732" s="41"/>
      <c r="G1732" s="41"/>
      <c r="H1732" s="41"/>
    </row>
    <row r="1733" spans="4:8">
      <c r="D1733" s="40"/>
      <c r="E1733" s="41"/>
      <c r="F1733" s="41"/>
      <c r="G1733" s="41"/>
      <c r="H1733" s="41"/>
    </row>
    <row r="1734" spans="4:8">
      <c r="D1734" s="40"/>
      <c r="E1734" s="41"/>
      <c r="F1734" s="41"/>
      <c r="G1734" s="41"/>
      <c r="H1734" s="41"/>
    </row>
    <row r="1735" spans="4:8">
      <c r="D1735" s="40"/>
      <c r="E1735" s="41"/>
      <c r="F1735" s="41"/>
      <c r="G1735" s="41"/>
      <c r="H1735" s="41"/>
    </row>
    <row r="1736" spans="4:8">
      <c r="D1736" s="40"/>
      <c r="E1736" s="41"/>
      <c r="F1736" s="41"/>
      <c r="G1736" s="41"/>
      <c r="H1736" s="41"/>
    </row>
    <row r="1737" spans="4:8">
      <c r="D1737" s="40"/>
      <c r="E1737" s="41"/>
      <c r="F1737" s="41"/>
      <c r="G1737" s="41"/>
      <c r="H1737" s="41"/>
    </row>
    <row r="1738" spans="4:8">
      <c r="D1738" s="40"/>
      <c r="E1738" s="41"/>
      <c r="F1738" s="41"/>
      <c r="G1738" s="41"/>
      <c r="H1738" s="41"/>
    </row>
    <row r="1739" spans="4:8">
      <c r="D1739" s="40"/>
      <c r="E1739" s="41"/>
      <c r="F1739" s="41"/>
      <c r="G1739" s="41"/>
      <c r="H1739" s="41"/>
    </row>
    <row r="1740" spans="4:8">
      <c r="D1740" s="40"/>
      <c r="E1740" s="41"/>
      <c r="F1740" s="41"/>
      <c r="G1740" s="41"/>
      <c r="H1740" s="41"/>
    </row>
    <row r="1741" spans="4:8">
      <c r="D1741" s="40"/>
      <c r="E1741" s="41"/>
      <c r="F1741" s="41"/>
      <c r="G1741" s="41"/>
      <c r="H1741" s="41"/>
    </row>
    <row r="1742" spans="4:8">
      <c r="D1742" s="40"/>
      <c r="E1742" s="41"/>
      <c r="F1742" s="41"/>
      <c r="G1742" s="41"/>
      <c r="H1742" s="41"/>
    </row>
    <row r="1743" spans="4:8">
      <c r="D1743" s="40"/>
      <c r="E1743" s="41"/>
      <c r="F1743" s="41"/>
      <c r="G1743" s="41"/>
      <c r="H1743" s="41"/>
    </row>
    <row r="1744" spans="4:8">
      <c r="D1744" s="40"/>
      <c r="E1744" s="41"/>
      <c r="F1744" s="41"/>
      <c r="G1744" s="41"/>
      <c r="H1744" s="41"/>
    </row>
    <row r="1745" spans="4:8">
      <c r="D1745" s="40"/>
      <c r="E1745" s="41"/>
      <c r="F1745" s="41"/>
      <c r="G1745" s="41"/>
      <c r="H1745" s="41"/>
    </row>
    <row r="1746" spans="4:8">
      <c r="D1746" s="40"/>
      <c r="E1746" s="41"/>
      <c r="F1746" s="41"/>
      <c r="G1746" s="41"/>
      <c r="H1746" s="41"/>
    </row>
    <row r="1747" spans="4:8">
      <c r="D1747" s="40"/>
      <c r="E1747" s="41"/>
      <c r="F1747" s="41"/>
      <c r="G1747" s="41"/>
      <c r="H1747" s="41"/>
    </row>
    <row r="1748" spans="4:8">
      <c r="D1748" s="40"/>
      <c r="E1748" s="41"/>
      <c r="F1748" s="41"/>
      <c r="G1748" s="41"/>
      <c r="H1748" s="41"/>
    </row>
    <row r="1749" spans="4:8">
      <c r="D1749" s="40"/>
      <c r="E1749" s="41"/>
      <c r="F1749" s="41"/>
      <c r="G1749" s="41"/>
      <c r="H1749" s="41"/>
    </row>
    <row r="1750" spans="4:8">
      <c r="D1750" s="40"/>
      <c r="E1750" s="41"/>
      <c r="F1750" s="41"/>
      <c r="G1750" s="41"/>
      <c r="H1750" s="41"/>
    </row>
    <row r="1751" spans="4:8">
      <c r="D1751" s="40"/>
      <c r="E1751" s="41"/>
      <c r="F1751" s="41"/>
      <c r="G1751" s="41"/>
      <c r="H1751" s="41"/>
    </row>
    <row r="1752" spans="4:8">
      <c r="D1752" s="40"/>
      <c r="E1752" s="41"/>
      <c r="F1752" s="41"/>
      <c r="G1752" s="41"/>
      <c r="H1752" s="41"/>
    </row>
    <row r="1753" spans="4:8">
      <c r="D1753" s="40"/>
      <c r="E1753" s="41"/>
      <c r="F1753" s="41"/>
      <c r="G1753" s="41"/>
      <c r="H1753" s="41"/>
    </row>
    <row r="1754" spans="4:8">
      <c r="D1754" s="40"/>
      <c r="E1754" s="41"/>
      <c r="F1754" s="41"/>
      <c r="G1754" s="41"/>
      <c r="H1754" s="41"/>
    </row>
    <row r="1755" spans="4:8">
      <c r="D1755" s="40"/>
      <c r="E1755" s="41"/>
      <c r="F1755" s="41"/>
      <c r="G1755" s="41"/>
      <c r="H1755" s="41"/>
    </row>
    <row r="1756" spans="4:8">
      <c r="D1756" s="40"/>
      <c r="E1756" s="41"/>
      <c r="F1756" s="41"/>
      <c r="G1756" s="41"/>
      <c r="H1756" s="41"/>
    </row>
    <row r="1757" spans="4:8">
      <c r="D1757" s="40"/>
      <c r="E1757" s="41"/>
      <c r="F1757" s="41"/>
      <c r="G1757" s="41"/>
      <c r="H1757" s="41"/>
    </row>
    <row r="1758" spans="4:8">
      <c r="D1758" s="40"/>
      <c r="E1758" s="41"/>
      <c r="F1758" s="41"/>
      <c r="G1758" s="41"/>
      <c r="H1758" s="41"/>
    </row>
    <row r="1759" spans="4:8">
      <c r="D1759" s="40"/>
      <c r="E1759" s="41"/>
      <c r="F1759" s="41"/>
      <c r="G1759" s="41"/>
      <c r="H1759" s="41"/>
    </row>
    <row r="1760" spans="4:8">
      <c r="D1760" s="40"/>
      <c r="E1760" s="41"/>
      <c r="F1760" s="41"/>
      <c r="G1760" s="41"/>
      <c r="H1760" s="41"/>
    </row>
    <row r="1761" spans="4:8">
      <c r="D1761" s="40"/>
      <c r="E1761" s="41"/>
      <c r="F1761" s="41"/>
      <c r="G1761" s="41"/>
      <c r="H1761" s="41"/>
    </row>
    <row r="1762" spans="4:8">
      <c r="D1762" s="40"/>
      <c r="E1762" s="41"/>
      <c r="F1762" s="41"/>
      <c r="G1762" s="41"/>
      <c r="H1762" s="41"/>
    </row>
    <row r="1763" spans="4:8">
      <c r="D1763" s="40"/>
      <c r="E1763" s="41"/>
      <c r="F1763" s="41"/>
      <c r="G1763" s="41"/>
      <c r="H1763" s="41"/>
    </row>
    <row r="1764" spans="4:8">
      <c r="D1764" s="40"/>
      <c r="E1764" s="41"/>
      <c r="F1764" s="41"/>
      <c r="G1764" s="41"/>
      <c r="H1764" s="41"/>
    </row>
    <row r="1765" spans="4:8">
      <c r="D1765" s="40"/>
      <c r="E1765" s="41"/>
      <c r="F1765" s="41"/>
      <c r="G1765" s="41"/>
      <c r="H1765" s="41"/>
    </row>
    <row r="1766" spans="4:8">
      <c r="D1766" s="40"/>
      <c r="E1766" s="41"/>
      <c r="F1766" s="41"/>
      <c r="G1766" s="41"/>
      <c r="H1766" s="41"/>
    </row>
    <row r="1767" spans="4:8">
      <c r="D1767" s="40"/>
      <c r="E1767" s="41"/>
      <c r="F1767" s="41"/>
      <c r="G1767" s="41"/>
      <c r="H1767" s="41"/>
    </row>
    <row r="1768" spans="4:8">
      <c r="D1768" s="40"/>
      <c r="E1768" s="41"/>
      <c r="F1768" s="41"/>
      <c r="G1768" s="41"/>
      <c r="H1768" s="41"/>
    </row>
    <row r="1769" spans="4:8">
      <c r="D1769" s="40"/>
      <c r="E1769" s="41"/>
      <c r="F1769" s="41"/>
      <c r="G1769" s="41"/>
      <c r="H1769" s="41"/>
    </row>
    <row r="1770" spans="4:8">
      <c r="D1770" s="40"/>
      <c r="E1770" s="41"/>
      <c r="F1770" s="41"/>
      <c r="G1770" s="41"/>
      <c r="H1770" s="41"/>
    </row>
    <row r="1771" spans="4:8">
      <c r="D1771" s="40"/>
      <c r="E1771" s="41"/>
      <c r="F1771" s="41"/>
      <c r="G1771" s="41"/>
      <c r="H1771" s="41"/>
    </row>
    <row r="1772" spans="4:8">
      <c r="D1772" s="40"/>
      <c r="E1772" s="41"/>
      <c r="F1772" s="41"/>
      <c r="G1772" s="41"/>
      <c r="H1772" s="41"/>
    </row>
    <row r="1773" spans="4:8">
      <c r="D1773" s="40"/>
      <c r="E1773" s="41"/>
      <c r="F1773" s="41"/>
      <c r="G1773" s="41"/>
      <c r="H1773" s="41"/>
    </row>
    <row r="1774" spans="4:8">
      <c r="D1774" s="40"/>
      <c r="E1774" s="41"/>
      <c r="F1774" s="41"/>
      <c r="G1774" s="41"/>
      <c r="H1774" s="41"/>
    </row>
    <row r="1775" spans="4:8">
      <c r="D1775" s="40"/>
      <c r="E1775" s="41"/>
      <c r="F1775" s="41"/>
      <c r="G1775" s="41"/>
      <c r="H1775" s="41"/>
    </row>
    <row r="1776" spans="4:8">
      <c r="D1776" s="40"/>
      <c r="E1776" s="41"/>
      <c r="F1776" s="41"/>
      <c r="G1776" s="41"/>
      <c r="H1776" s="41"/>
    </row>
    <row r="1777" spans="4:8">
      <c r="D1777" s="40"/>
      <c r="E1777" s="41"/>
      <c r="F1777" s="41"/>
      <c r="G1777" s="41"/>
      <c r="H1777" s="41"/>
    </row>
    <row r="1778" spans="4:8">
      <c r="D1778" s="40"/>
      <c r="E1778" s="41"/>
      <c r="F1778" s="41"/>
      <c r="G1778" s="41"/>
      <c r="H1778" s="41"/>
    </row>
    <row r="1779" spans="4:8">
      <c r="D1779" s="40"/>
      <c r="E1779" s="41"/>
      <c r="F1779" s="41"/>
      <c r="G1779" s="41"/>
      <c r="H1779" s="41"/>
    </row>
    <row r="1780" spans="4:8">
      <c r="D1780" s="40"/>
      <c r="E1780" s="41"/>
      <c r="F1780" s="41"/>
      <c r="G1780" s="41"/>
      <c r="H1780" s="41"/>
    </row>
    <row r="1781" spans="4:8">
      <c r="D1781" s="40"/>
      <c r="E1781" s="41"/>
      <c r="F1781" s="41"/>
      <c r="G1781" s="41"/>
      <c r="H1781" s="41"/>
    </row>
    <row r="1782" spans="4:8">
      <c r="D1782" s="40"/>
      <c r="E1782" s="41"/>
      <c r="F1782" s="41"/>
      <c r="G1782" s="41"/>
      <c r="H1782" s="41"/>
    </row>
    <row r="1783" spans="4:8">
      <c r="D1783" s="40"/>
      <c r="E1783" s="41"/>
      <c r="F1783" s="41"/>
      <c r="G1783" s="41"/>
      <c r="H1783" s="41"/>
    </row>
    <row r="1784" spans="4:8">
      <c r="D1784" s="40"/>
      <c r="E1784" s="41"/>
      <c r="F1784" s="41"/>
      <c r="G1784" s="41"/>
      <c r="H1784" s="41"/>
    </row>
    <row r="1785" spans="4:8">
      <c r="D1785" s="40"/>
      <c r="E1785" s="41"/>
      <c r="F1785" s="41"/>
      <c r="G1785" s="41"/>
      <c r="H1785" s="41"/>
    </row>
    <row r="1786" spans="4:8">
      <c r="D1786" s="40"/>
      <c r="E1786" s="41"/>
      <c r="F1786" s="41"/>
      <c r="G1786" s="41"/>
      <c r="H1786" s="41"/>
    </row>
    <row r="1787" spans="4:8">
      <c r="D1787" s="40"/>
      <c r="E1787" s="41"/>
      <c r="F1787" s="41"/>
      <c r="G1787" s="41"/>
      <c r="H1787" s="41"/>
    </row>
    <row r="1788" spans="4:8">
      <c r="D1788" s="40"/>
      <c r="E1788" s="41"/>
      <c r="F1788" s="41"/>
      <c r="G1788" s="41"/>
      <c r="H1788" s="41"/>
    </row>
    <row r="1789" spans="4:8">
      <c r="D1789" s="40"/>
      <c r="E1789" s="41"/>
      <c r="F1789" s="41"/>
      <c r="G1789" s="41"/>
      <c r="H1789" s="41"/>
    </row>
    <row r="1790" spans="4:8">
      <c r="D1790" s="40"/>
      <c r="E1790" s="41"/>
      <c r="F1790" s="41"/>
      <c r="G1790" s="41"/>
      <c r="H1790" s="41"/>
    </row>
    <row r="1791" spans="4:8">
      <c r="D1791" s="40"/>
      <c r="E1791" s="41"/>
      <c r="F1791" s="41"/>
      <c r="G1791" s="41"/>
      <c r="H1791" s="41"/>
    </row>
    <row r="1792" spans="4:8">
      <c r="D1792" s="40"/>
      <c r="E1792" s="41"/>
      <c r="F1792" s="41"/>
      <c r="G1792" s="41"/>
      <c r="H1792" s="41"/>
    </row>
    <row r="1793" spans="4:8">
      <c r="D1793" s="40"/>
      <c r="E1793" s="41"/>
      <c r="F1793" s="41"/>
      <c r="G1793" s="41"/>
      <c r="H1793" s="41"/>
    </row>
    <row r="1794" spans="4:8">
      <c r="D1794" s="40"/>
      <c r="E1794" s="41"/>
      <c r="F1794" s="41"/>
      <c r="G1794" s="41"/>
      <c r="H1794" s="41"/>
    </row>
    <row r="1795" spans="4:8">
      <c r="D1795" s="40"/>
      <c r="E1795" s="41"/>
      <c r="F1795" s="41"/>
      <c r="G1795" s="41"/>
      <c r="H1795" s="41"/>
    </row>
    <row r="1796" spans="4:8">
      <c r="D1796" s="40"/>
      <c r="E1796" s="41"/>
      <c r="F1796" s="41"/>
      <c r="G1796" s="41"/>
      <c r="H1796" s="41"/>
    </row>
    <row r="1797" spans="4:8">
      <c r="D1797" s="40"/>
      <c r="E1797" s="41"/>
      <c r="F1797" s="41"/>
      <c r="G1797" s="41"/>
      <c r="H1797" s="41"/>
    </row>
    <row r="1798" spans="4:8">
      <c r="D1798" s="40"/>
      <c r="E1798" s="41"/>
      <c r="F1798" s="41"/>
      <c r="G1798" s="41"/>
      <c r="H1798" s="41"/>
    </row>
    <row r="1799" spans="4:8">
      <c r="D1799" s="40"/>
      <c r="E1799" s="41"/>
      <c r="F1799" s="41"/>
      <c r="G1799" s="41"/>
      <c r="H1799" s="41"/>
    </row>
    <row r="1800" spans="4:8">
      <c r="D1800" s="40"/>
      <c r="E1800" s="41"/>
      <c r="F1800" s="41"/>
      <c r="G1800" s="41"/>
      <c r="H1800" s="41"/>
    </row>
    <row r="1801" spans="4:8">
      <c r="D1801" s="40"/>
      <c r="E1801" s="41"/>
      <c r="F1801" s="41"/>
      <c r="G1801" s="41"/>
      <c r="H1801" s="41"/>
    </row>
    <row r="1802" spans="4:8">
      <c r="D1802" s="40"/>
      <c r="E1802" s="41"/>
      <c r="F1802" s="41"/>
      <c r="G1802" s="41"/>
      <c r="H1802" s="41"/>
    </row>
    <row r="1803" spans="4:8">
      <c r="D1803" s="40"/>
      <c r="E1803" s="41"/>
      <c r="F1803" s="41"/>
      <c r="G1803" s="41"/>
      <c r="H1803" s="41"/>
    </row>
    <row r="1804" spans="4:8">
      <c r="D1804" s="40"/>
      <c r="E1804" s="41"/>
      <c r="F1804" s="41"/>
      <c r="G1804" s="41"/>
      <c r="H1804" s="41"/>
    </row>
    <row r="1805" spans="4:8">
      <c r="D1805" s="40"/>
      <c r="E1805" s="41"/>
      <c r="F1805" s="41"/>
      <c r="G1805" s="41"/>
      <c r="H1805" s="41"/>
    </row>
    <row r="1806" spans="4:8">
      <c r="D1806" s="40"/>
      <c r="E1806" s="41"/>
      <c r="F1806" s="41"/>
      <c r="G1806" s="41"/>
      <c r="H1806" s="41"/>
    </row>
    <row r="1807" spans="4:8">
      <c r="D1807" s="40"/>
      <c r="E1807" s="41"/>
      <c r="F1807" s="41"/>
      <c r="G1807" s="41"/>
      <c r="H1807" s="41"/>
    </row>
    <row r="1808" spans="4:8">
      <c r="D1808" s="40"/>
      <c r="E1808" s="41"/>
      <c r="F1808" s="41"/>
      <c r="G1808" s="41"/>
      <c r="H1808" s="41"/>
    </row>
    <row r="1809" spans="4:8">
      <c r="D1809" s="40"/>
      <c r="E1809" s="41"/>
      <c r="F1809" s="41"/>
      <c r="G1809" s="41"/>
      <c r="H1809" s="41"/>
    </row>
    <row r="1810" spans="4:8">
      <c r="D1810" s="40"/>
      <c r="E1810" s="41"/>
      <c r="F1810" s="41"/>
      <c r="G1810" s="41"/>
      <c r="H1810" s="41"/>
    </row>
    <row r="1811" spans="4:8">
      <c r="D1811" s="40"/>
      <c r="E1811" s="41"/>
      <c r="F1811" s="41"/>
      <c r="G1811" s="41"/>
      <c r="H1811" s="41"/>
    </row>
    <row r="1812" spans="4:8">
      <c r="D1812" s="40"/>
      <c r="E1812" s="41"/>
      <c r="F1812" s="41"/>
      <c r="G1812" s="41"/>
      <c r="H1812" s="41"/>
    </row>
    <row r="1813" spans="4:8">
      <c r="D1813" s="40"/>
      <c r="E1813" s="41"/>
      <c r="F1813" s="41"/>
      <c r="G1813" s="41"/>
      <c r="H1813" s="41"/>
    </row>
    <row r="1814" spans="4:8">
      <c r="D1814" s="40"/>
      <c r="E1814" s="41"/>
      <c r="F1814" s="41"/>
      <c r="G1814" s="41"/>
      <c r="H1814" s="41"/>
    </row>
    <row r="1815" spans="4:8">
      <c r="D1815" s="40"/>
      <c r="E1815" s="41"/>
      <c r="F1815" s="41"/>
      <c r="G1815" s="41"/>
      <c r="H1815" s="41"/>
    </row>
    <row r="1816" spans="4:8">
      <c r="D1816" s="40"/>
      <c r="E1816" s="41"/>
      <c r="F1816" s="41"/>
      <c r="G1816" s="41"/>
      <c r="H1816" s="41"/>
    </row>
    <row r="1817" spans="4:8">
      <c r="D1817" s="40"/>
      <c r="E1817" s="41"/>
      <c r="F1817" s="41"/>
      <c r="G1817" s="41"/>
      <c r="H1817" s="41"/>
    </row>
    <row r="1818" spans="4:8">
      <c r="D1818" s="40"/>
      <c r="E1818" s="41"/>
      <c r="F1818" s="41"/>
      <c r="G1818" s="41"/>
      <c r="H1818" s="41"/>
    </row>
    <row r="1819" spans="4:8">
      <c r="D1819" s="40"/>
      <c r="E1819" s="41"/>
      <c r="F1819" s="41"/>
      <c r="G1819" s="41"/>
      <c r="H1819" s="41"/>
    </row>
    <row r="1820" spans="4:8">
      <c r="D1820" s="40"/>
      <c r="E1820" s="41"/>
      <c r="F1820" s="41"/>
      <c r="G1820" s="41"/>
      <c r="H1820" s="41"/>
    </row>
    <row r="1821" spans="4:8">
      <c r="D1821" s="40"/>
      <c r="E1821" s="41"/>
      <c r="F1821" s="41"/>
      <c r="G1821" s="41"/>
      <c r="H1821" s="41"/>
    </row>
    <row r="1822" spans="4:8">
      <c r="D1822" s="40"/>
      <c r="E1822" s="41"/>
      <c r="F1822" s="41"/>
      <c r="G1822" s="41"/>
      <c r="H1822" s="41"/>
    </row>
    <row r="1823" spans="4:8">
      <c r="D1823" s="40"/>
      <c r="E1823" s="41"/>
      <c r="F1823" s="41"/>
      <c r="G1823" s="41"/>
      <c r="H1823" s="41"/>
    </row>
    <row r="1824" spans="4:8">
      <c r="D1824" s="40"/>
      <c r="E1824" s="41"/>
      <c r="F1824" s="41"/>
      <c r="G1824" s="41"/>
      <c r="H1824" s="41"/>
    </row>
    <row r="1825" spans="4:8">
      <c r="D1825" s="40"/>
      <c r="E1825" s="41"/>
      <c r="F1825" s="41"/>
      <c r="G1825" s="41"/>
      <c r="H1825" s="41"/>
    </row>
    <row r="1826" spans="4:8">
      <c r="D1826" s="40"/>
      <c r="E1826" s="41"/>
      <c r="F1826" s="41"/>
      <c r="G1826" s="41"/>
      <c r="H1826" s="41"/>
    </row>
    <row r="1827" spans="4:8">
      <c r="D1827" s="40"/>
      <c r="E1827" s="41"/>
      <c r="F1827" s="41"/>
      <c r="G1827" s="41"/>
      <c r="H1827" s="41"/>
    </row>
    <row r="1828" spans="4:8">
      <c r="D1828" s="40"/>
      <c r="E1828" s="41"/>
      <c r="F1828" s="41"/>
      <c r="G1828" s="41"/>
      <c r="H1828" s="41"/>
    </row>
    <row r="1829" spans="4:8">
      <c r="D1829" s="40"/>
      <c r="E1829" s="41"/>
      <c r="F1829" s="41"/>
      <c r="G1829" s="41"/>
      <c r="H1829" s="41"/>
    </row>
    <row r="1830" spans="4:8">
      <c r="D1830" s="40"/>
      <c r="E1830" s="41"/>
      <c r="F1830" s="41"/>
      <c r="G1830" s="41"/>
      <c r="H1830" s="41"/>
    </row>
    <row r="1831" spans="4:8">
      <c r="D1831" s="40"/>
      <c r="E1831" s="41"/>
      <c r="F1831" s="41"/>
      <c r="G1831" s="41"/>
      <c r="H1831" s="41"/>
    </row>
    <row r="1832" spans="4:8">
      <c r="D1832" s="40"/>
      <c r="E1832" s="41"/>
      <c r="F1832" s="41"/>
      <c r="G1832" s="41"/>
      <c r="H1832" s="41"/>
    </row>
    <row r="1833" spans="4:8">
      <c r="D1833" s="40"/>
      <c r="E1833" s="41"/>
      <c r="F1833" s="41"/>
      <c r="G1833" s="41"/>
      <c r="H1833" s="41"/>
    </row>
    <row r="1834" spans="4:8">
      <c r="D1834" s="40"/>
      <c r="E1834" s="41"/>
      <c r="F1834" s="41"/>
      <c r="G1834" s="41"/>
      <c r="H1834" s="41"/>
    </row>
    <row r="1835" spans="4:8">
      <c r="D1835" s="40"/>
      <c r="E1835" s="41"/>
      <c r="F1835" s="41"/>
      <c r="G1835" s="41"/>
      <c r="H1835" s="41"/>
    </row>
    <row r="1836" spans="4:8">
      <c r="D1836" s="40"/>
      <c r="E1836" s="41"/>
      <c r="F1836" s="41"/>
      <c r="G1836" s="41"/>
      <c r="H1836" s="41"/>
    </row>
    <row r="1837" spans="4:8">
      <c r="D1837" s="40"/>
      <c r="E1837" s="41"/>
      <c r="F1837" s="41"/>
      <c r="G1837" s="41"/>
      <c r="H1837" s="41"/>
    </row>
    <row r="1838" spans="4:8">
      <c r="D1838" s="40"/>
      <c r="E1838" s="41"/>
      <c r="F1838" s="41"/>
      <c r="G1838" s="41"/>
      <c r="H1838" s="41"/>
    </row>
    <row r="1839" spans="4:8">
      <c r="D1839" s="40"/>
      <c r="E1839" s="41"/>
      <c r="F1839" s="41"/>
      <c r="G1839" s="41"/>
      <c r="H1839" s="41"/>
    </row>
    <row r="1840" spans="4:8">
      <c r="D1840" s="40"/>
      <c r="E1840" s="41"/>
      <c r="F1840" s="41"/>
      <c r="G1840" s="41"/>
      <c r="H1840" s="41"/>
    </row>
    <row r="1841" spans="4:8">
      <c r="D1841" s="40"/>
      <c r="E1841" s="41"/>
      <c r="F1841" s="41"/>
      <c r="G1841" s="41"/>
      <c r="H1841" s="41"/>
    </row>
    <row r="1842" spans="4:8">
      <c r="D1842" s="40"/>
      <c r="E1842" s="41"/>
      <c r="F1842" s="41"/>
      <c r="G1842" s="41"/>
      <c r="H1842" s="41"/>
    </row>
    <row r="1843" spans="4:8">
      <c r="D1843" s="40"/>
      <c r="E1843" s="41"/>
      <c r="F1843" s="41"/>
      <c r="G1843" s="41"/>
      <c r="H1843" s="41"/>
    </row>
    <row r="1844" spans="4:8">
      <c r="D1844" s="40"/>
      <c r="E1844" s="41"/>
      <c r="F1844" s="41"/>
      <c r="G1844" s="41"/>
      <c r="H1844" s="41"/>
    </row>
    <row r="1845" spans="4:8">
      <c r="D1845" s="40"/>
      <c r="E1845" s="41"/>
      <c r="F1845" s="41"/>
      <c r="G1845" s="41"/>
      <c r="H1845" s="41"/>
    </row>
    <row r="1846" spans="4:8">
      <c r="D1846" s="40"/>
      <c r="E1846" s="41"/>
      <c r="F1846" s="41"/>
      <c r="G1846" s="41"/>
      <c r="H1846" s="41"/>
    </row>
    <row r="1847" spans="4:8">
      <c r="D1847" s="40"/>
      <c r="E1847" s="41"/>
      <c r="F1847" s="41"/>
      <c r="G1847" s="41"/>
      <c r="H1847" s="41"/>
    </row>
    <row r="1848" spans="4:8">
      <c r="D1848" s="40"/>
      <c r="E1848" s="41"/>
      <c r="F1848" s="41"/>
      <c r="G1848" s="41"/>
      <c r="H1848" s="41"/>
    </row>
    <row r="1849" spans="4:8">
      <c r="D1849" s="40"/>
      <c r="E1849" s="41"/>
      <c r="F1849" s="41"/>
      <c r="G1849" s="41"/>
      <c r="H1849" s="41"/>
    </row>
    <row r="1850" spans="4:8">
      <c r="D1850" s="40"/>
      <c r="E1850" s="41"/>
      <c r="F1850" s="41"/>
      <c r="G1850" s="41"/>
      <c r="H1850" s="41"/>
    </row>
    <row r="1851" spans="4:8">
      <c r="D1851" s="40"/>
      <c r="E1851" s="41"/>
      <c r="F1851" s="41"/>
      <c r="G1851" s="41"/>
      <c r="H1851" s="41"/>
    </row>
    <row r="1852" spans="4:8">
      <c r="D1852" s="40"/>
      <c r="E1852" s="41"/>
      <c r="F1852" s="41"/>
      <c r="G1852" s="41"/>
      <c r="H1852" s="41"/>
    </row>
    <row r="1853" spans="4:8">
      <c r="D1853" s="40"/>
      <c r="E1853" s="41"/>
      <c r="F1853" s="41"/>
      <c r="G1853" s="41"/>
      <c r="H1853" s="41"/>
    </row>
    <row r="1854" spans="4:8">
      <c r="D1854" s="40"/>
      <c r="E1854" s="41"/>
      <c r="F1854" s="41"/>
      <c r="G1854" s="41"/>
      <c r="H1854" s="41"/>
    </row>
    <row r="1855" spans="4:8">
      <c r="D1855" s="40"/>
      <c r="E1855" s="41"/>
      <c r="F1855" s="41"/>
      <c r="G1855" s="41"/>
      <c r="H1855" s="41"/>
    </row>
    <row r="1856" spans="4:8">
      <c r="D1856" s="40"/>
      <c r="E1856" s="41"/>
      <c r="F1856" s="41"/>
      <c r="G1856" s="41"/>
      <c r="H1856" s="41"/>
    </row>
    <row r="1857" spans="4:8">
      <c r="D1857" s="40"/>
      <c r="E1857" s="41"/>
      <c r="F1857" s="41"/>
      <c r="G1857" s="41"/>
      <c r="H1857" s="41"/>
    </row>
    <row r="1858" spans="4:8">
      <c r="D1858" s="40"/>
      <c r="E1858" s="41"/>
      <c r="F1858" s="41"/>
      <c r="G1858" s="41"/>
      <c r="H1858" s="41"/>
    </row>
    <row r="1859" spans="4:8">
      <c r="D1859" s="40"/>
      <c r="E1859" s="41"/>
      <c r="F1859" s="41"/>
      <c r="G1859" s="41"/>
      <c r="H1859" s="41"/>
    </row>
    <row r="1860" spans="4:8">
      <c r="D1860" s="40"/>
      <c r="E1860" s="41"/>
      <c r="F1860" s="41"/>
      <c r="G1860" s="41"/>
      <c r="H1860" s="41"/>
    </row>
    <row r="1861" spans="4:8">
      <c r="D1861" s="40"/>
      <c r="E1861" s="41"/>
      <c r="F1861" s="41"/>
      <c r="G1861" s="41"/>
      <c r="H1861" s="41"/>
    </row>
    <row r="1862" spans="4:8">
      <c r="D1862" s="40"/>
      <c r="E1862" s="41"/>
      <c r="F1862" s="41"/>
      <c r="G1862" s="41"/>
      <c r="H1862" s="41"/>
    </row>
    <row r="1863" spans="4:8">
      <c r="D1863" s="40"/>
      <c r="E1863" s="41"/>
      <c r="F1863" s="41"/>
      <c r="G1863" s="41"/>
      <c r="H1863" s="41"/>
    </row>
    <row r="1864" spans="4:8">
      <c r="D1864" s="40"/>
      <c r="E1864" s="41"/>
      <c r="F1864" s="41"/>
      <c r="G1864" s="41"/>
      <c r="H1864" s="41"/>
    </row>
    <row r="1865" spans="4:8">
      <c r="D1865" s="40"/>
      <c r="E1865" s="41"/>
      <c r="F1865" s="41"/>
      <c r="G1865" s="41"/>
      <c r="H1865" s="41"/>
    </row>
    <row r="1866" spans="4:8">
      <c r="D1866" s="40"/>
      <c r="E1866" s="41"/>
      <c r="F1866" s="41"/>
      <c r="G1866" s="41"/>
      <c r="H1866" s="41"/>
    </row>
    <row r="1867" spans="4:8">
      <c r="D1867" s="40"/>
      <c r="E1867" s="41"/>
      <c r="F1867" s="41"/>
      <c r="G1867" s="41"/>
      <c r="H1867" s="41"/>
    </row>
    <row r="1868" spans="4:8">
      <c r="D1868" s="40"/>
      <c r="E1868" s="41"/>
      <c r="F1868" s="41"/>
      <c r="G1868" s="41"/>
      <c r="H1868" s="41"/>
    </row>
    <row r="1869" spans="4:8">
      <c r="D1869" s="40"/>
      <c r="E1869" s="41"/>
      <c r="F1869" s="41"/>
      <c r="G1869" s="41"/>
      <c r="H1869" s="41"/>
    </row>
    <row r="1870" spans="4:8">
      <c r="D1870" s="40"/>
      <c r="E1870" s="41"/>
      <c r="F1870" s="41"/>
      <c r="G1870" s="41"/>
      <c r="H1870" s="41"/>
    </row>
    <row r="1871" spans="4:8">
      <c r="D1871" s="40"/>
      <c r="E1871" s="41"/>
      <c r="F1871" s="41"/>
      <c r="G1871" s="41"/>
      <c r="H1871" s="41"/>
    </row>
    <row r="1872" spans="4:8">
      <c r="D1872" s="40"/>
      <c r="E1872" s="41"/>
      <c r="F1872" s="41"/>
      <c r="G1872" s="41"/>
      <c r="H1872" s="41"/>
    </row>
    <row r="1873" spans="4:8">
      <c r="D1873" s="40"/>
      <c r="E1873" s="41"/>
      <c r="F1873" s="41"/>
      <c r="G1873" s="41"/>
      <c r="H1873" s="41"/>
    </row>
    <row r="1874" spans="4:8">
      <c r="D1874" s="40"/>
      <c r="E1874" s="41"/>
      <c r="F1874" s="41"/>
      <c r="G1874" s="41"/>
      <c r="H1874" s="41"/>
    </row>
    <row r="1875" spans="4:8">
      <c r="D1875" s="40"/>
      <c r="E1875" s="41"/>
      <c r="F1875" s="41"/>
      <c r="G1875" s="41"/>
      <c r="H1875" s="41"/>
    </row>
    <row r="1876" spans="4:8">
      <c r="D1876" s="40"/>
      <c r="E1876" s="41"/>
      <c r="F1876" s="41"/>
      <c r="G1876" s="41"/>
      <c r="H1876" s="41"/>
    </row>
    <row r="1877" spans="4:8">
      <c r="D1877" s="40"/>
      <c r="E1877" s="41"/>
      <c r="F1877" s="41"/>
      <c r="G1877" s="41"/>
      <c r="H1877" s="41"/>
    </row>
    <row r="1878" spans="4:8">
      <c r="D1878" s="40"/>
      <c r="E1878" s="41"/>
      <c r="F1878" s="41"/>
      <c r="G1878" s="41"/>
      <c r="H1878" s="41"/>
    </row>
    <row r="1879" spans="4:8">
      <c r="D1879" s="40"/>
      <c r="E1879" s="41"/>
      <c r="F1879" s="41"/>
      <c r="G1879" s="41"/>
      <c r="H1879" s="41"/>
    </row>
    <row r="1880" spans="4:8">
      <c r="D1880" s="40"/>
      <c r="E1880" s="41"/>
      <c r="F1880" s="41"/>
      <c r="G1880" s="41"/>
      <c r="H1880" s="41"/>
    </row>
    <row r="1881" spans="4:8">
      <c r="D1881" s="40"/>
      <c r="E1881" s="41"/>
      <c r="F1881" s="41"/>
      <c r="G1881" s="41"/>
      <c r="H1881" s="41"/>
    </row>
    <row r="1882" spans="4:8">
      <c r="D1882" s="40"/>
      <c r="E1882" s="41"/>
      <c r="F1882" s="41"/>
      <c r="G1882" s="41"/>
      <c r="H1882" s="41"/>
    </row>
    <row r="1883" spans="4:8">
      <c r="D1883" s="40"/>
      <c r="E1883" s="41"/>
      <c r="F1883" s="41"/>
      <c r="G1883" s="41"/>
      <c r="H1883" s="41"/>
    </row>
    <row r="1884" spans="4:8">
      <c r="D1884" s="40"/>
      <c r="E1884" s="41"/>
      <c r="F1884" s="41"/>
      <c r="G1884" s="41"/>
      <c r="H1884" s="41"/>
    </row>
    <row r="1885" spans="4:8">
      <c r="D1885" s="40"/>
      <c r="E1885" s="41"/>
      <c r="F1885" s="41"/>
      <c r="G1885" s="41"/>
      <c r="H1885" s="41"/>
    </row>
    <row r="1886" spans="4:8">
      <c r="D1886" s="40"/>
      <c r="E1886" s="41"/>
      <c r="F1886" s="41"/>
      <c r="G1886" s="41"/>
      <c r="H1886" s="41"/>
    </row>
    <row r="1887" spans="4:8">
      <c r="D1887" s="40"/>
      <c r="E1887" s="41"/>
      <c r="F1887" s="41"/>
      <c r="G1887" s="41"/>
      <c r="H1887" s="41"/>
    </row>
    <row r="1888" spans="4:8">
      <c r="D1888" s="40"/>
      <c r="E1888" s="41"/>
      <c r="F1888" s="41"/>
      <c r="G1888" s="41"/>
      <c r="H1888" s="41"/>
    </row>
    <row r="1889" spans="4:8">
      <c r="D1889" s="40"/>
      <c r="E1889" s="41"/>
      <c r="F1889" s="41"/>
      <c r="G1889" s="41"/>
      <c r="H1889" s="41"/>
    </row>
    <row r="1890" spans="4:8">
      <c r="D1890" s="40"/>
      <c r="E1890" s="41"/>
      <c r="F1890" s="41"/>
      <c r="G1890" s="41"/>
      <c r="H1890" s="41"/>
    </row>
    <row r="1891" spans="4:8">
      <c r="D1891" s="40"/>
      <c r="E1891" s="41"/>
      <c r="F1891" s="41"/>
      <c r="G1891" s="41"/>
      <c r="H1891" s="41"/>
    </row>
    <row r="1892" spans="4:8">
      <c r="D1892" s="40"/>
      <c r="E1892" s="41"/>
      <c r="F1892" s="41"/>
      <c r="G1892" s="41"/>
      <c r="H1892" s="41"/>
    </row>
    <row r="1893" spans="4:8">
      <c r="D1893" s="40"/>
      <c r="E1893" s="41"/>
      <c r="F1893" s="41"/>
      <c r="G1893" s="41"/>
      <c r="H1893" s="41"/>
    </row>
    <row r="1894" spans="4:8">
      <c r="D1894" s="40"/>
      <c r="E1894" s="41"/>
      <c r="F1894" s="41"/>
      <c r="G1894" s="41"/>
      <c r="H1894" s="41"/>
    </row>
    <row r="1895" spans="4:8">
      <c r="D1895" s="40"/>
      <c r="E1895" s="41"/>
      <c r="F1895" s="41"/>
      <c r="G1895" s="41"/>
      <c r="H1895" s="41"/>
    </row>
    <row r="1896" spans="4:8">
      <c r="D1896" s="40"/>
      <c r="E1896" s="41"/>
      <c r="F1896" s="41"/>
      <c r="G1896" s="41"/>
      <c r="H1896" s="41"/>
    </row>
    <row r="1897" spans="4:8">
      <c r="D1897" s="40"/>
      <c r="E1897" s="41"/>
      <c r="F1897" s="41"/>
      <c r="G1897" s="41"/>
      <c r="H1897" s="41"/>
    </row>
    <row r="1898" spans="4:8">
      <c r="D1898" s="40"/>
      <c r="E1898" s="41"/>
      <c r="F1898" s="41"/>
      <c r="G1898" s="41"/>
      <c r="H1898" s="41"/>
    </row>
    <row r="1899" spans="4:8">
      <c r="D1899" s="40"/>
      <c r="E1899" s="41"/>
      <c r="F1899" s="41"/>
      <c r="G1899" s="41"/>
      <c r="H1899" s="41"/>
    </row>
    <row r="1900" spans="4:8">
      <c r="D1900" s="40"/>
      <c r="E1900" s="41"/>
      <c r="F1900" s="41"/>
      <c r="G1900" s="41"/>
      <c r="H1900" s="41"/>
    </row>
    <row r="1901" spans="4:8">
      <c r="D1901" s="40"/>
      <c r="E1901" s="41"/>
      <c r="F1901" s="41"/>
      <c r="G1901" s="41"/>
      <c r="H1901" s="41"/>
    </row>
    <row r="1902" spans="4:8">
      <c r="D1902" s="40"/>
      <c r="E1902" s="41"/>
      <c r="F1902" s="41"/>
      <c r="G1902" s="41"/>
      <c r="H1902" s="41"/>
    </row>
    <row r="1903" spans="4:8">
      <c r="D1903" s="40"/>
      <c r="E1903" s="41"/>
      <c r="F1903" s="41"/>
      <c r="G1903" s="41"/>
      <c r="H1903" s="41"/>
    </row>
    <row r="1904" spans="4:8">
      <c r="D1904" s="40"/>
      <c r="E1904" s="41"/>
      <c r="F1904" s="41"/>
      <c r="G1904" s="41"/>
      <c r="H1904" s="41"/>
    </row>
    <row r="1905" spans="4:8">
      <c r="D1905" s="40"/>
      <c r="E1905" s="41"/>
      <c r="F1905" s="41"/>
      <c r="G1905" s="41"/>
      <c r="H1905" s="41"/>
    </row>
    <row r="1906" spans="4:8">
      <c r="D1906" s="40"/>
      <c r="E1906" s="41"/>
      <c r="F1906" s="41"/>
      <c r="G1906" s="41"/>
      <c r="H1906" s="41"/>
    </row>
    <row r="1907" spans="4:8">
      <c r="D1907" s="40"/>
      <c r="E1907" s="41"/>
      <c r="F1907" s="41"/>
      <c r="G1907" s="41"/>
      <c r="H1907" s="41"/>
    </row>
    <row r="1908" spans="4:8">
      <c r="D1908" s="40"/>
      <c r="E1908" s="41"/>
      <c r="F1908" s="41"/>
      <c r="G1908" s="41"/>
      <c r="H1908" s="41"/>
    </row>
    <row r="1909" spans="4:8">
      <c r="D1909" s="40"/>
      <c r="E1909" s="41"/>
      <c r="F1909" s="41"/>
      <c r="G1909" s="41"/>
      <c r="H1909" s="41"/>
    </row>
    <row r="1910" spans="4:8">
      <c r="D1910" s="40"/>
      <c r="E1910" s="41"/>
      <c r="F1910" s="41"/>
      <c r="G1910" s="41"/>
      <c r="H1910" s="41"/>
    </row>
    <row r="1911" spans="4:8">
      <c r="D1911" s="40"/>
      <c r="E1911" s="41"/>
      <c r="F1911" s="41"/>
      <c r="G1911" s="41"/>
      <c r="H1911" s="41"/>
    </row>
    <row r="1912" spans="4:8">
      <c r="D1912" s="40"/>
      <c r="E1912" s="41"/>
      <c r="F1912" s="41"/>
      <c r="G1912" s="41"/>
      <c r="H1912" s="41"/>
    </row>
    <row r="1913" spans="4:8">
      <c r="D1913" s="40"/>
      <c r="E1913" s="41"/>
      <c r="F1913" s="41"/>
      <c r="G1913" s="41"/>
      <c r="H1913" s="41"/>
    </row>
    <row r="1914" spans="4:8">
      <c r="D1914" s="40"/>
      <c r="E1914" s="41"/>
      <c r="F1914" s="41"/>
      <c r="G1914" s="41"/>
      <c r="H1914" s="41"/>
    </row>
    <row r="1915" spans="4:8">
      <c r="D1915" s="40"/>
      <c r="E1915" s="41"/>
      <c r="F1915" s="41"/>
      <c r="G1915" s="41"/>
      <c r="H1915" s="41"/>
    </row>
    <row r="1916" spans="4:8">
      <c r="D1916" s="40"/>
      <c r="E1916" s="41"/>
      <c r="F1916" s="41"/>
      <c r="G1916" s="41"/>
      <c r="H1916" s="41"/>
    </row>
    <row r="1917" spans="4:8">
      <c r="D1917" s="40"/>
      <c r="E1917" s="41"/>
      <c r="F1917" s="41"/>
      <c r="G1917" s="41"/>
      <c r="H1917" s="41"/>
    </row>
    <row r="1918" spans="4:8">
      <c r="D1918" s="40"/>
      <c r="E1918" s="41"/>
      <c r="F1918" s="41"/>
      <c r="G1918" s="41"/>
      <c r="H1918" s="41"/>
    </row>
    <row r="1919" spans="4:8">
      <c r="D1919" s="40"/>
      <c r="E1919" s="41"/>
      <c r="F1919" s="41"/>
      <c r="G1919" s="41"/>
      <c r="H1919" s="41"/>
    </row>
    <row r="1920" spans="4:8">
      <c r="D1920" s="40"/>
      <c r="E1920" s="41"/>
      <c r="F1920" s="41"/>
      <c r="G1920" s="41"/>
      <c r="H1920" s="41"/>
    </row>
    <row r="1921" spans="4:8">
      <c r="D1921" s="40"/>
      <c r="E1921" s="41"/>
      <c r="F1921" s="41"/>
      <c r="G1921" s="41"/>
      <c r="H1921" s="41"/>
    </row>
    <row r="1922" spans="4:8">
      <c r="D1922" s="40"/>
      <c r="E1922" s="41"/>
      <c r="F1922" s="41"/>
      <c r="G1922" s="41"/>
      <c r="H1922" s="41"/>
    </row>
    <row r="1923" spans="4:8">
      <c r="D1923" s="40"/>
      <c r="E1923" s="41"/>
      <c r="F1923" s="41"/>
      <c r="G1923" s="41"/>
      <c r="H1923" s="41"/>
    </row>
    <row r="1924" spans="4:8">
      <c r="D1924" s="40"/>
      <c r="E1924" s="41"/>
      <c r="F1924" s="41"/>
      <c r="G1924" s="41"/>
      <c r="H1924" s="41"/>
    </row>
    <row r="1925" spans="4:8">
      <c r="D1925" s="40"/>
      <c r="E1925" s="41"/>
      <c r="F1925" s="41"/>
      <c r="G1925" s="41"/>
      <c r="H1925" s="41"/>
    </row>
    <row r="1926" spans="4:8">
      <c r="D1926" s="40"/>
      <c r="E1926" s="41"/>
      <c r="F1926" s="41"/>
      <c r="G1926" s="41"/>
      <c r="H1926" s="41"/>
    </row>
    <row r="1927" spans="4:8">
      <c r="D1927" s="40"/>
      <c r="E1927" s="41"/>
      <c r="F1927" s="41"/>
      <c r="G1927" s="41"/>
      <c r="H1927" s="41"/>
    </row>
    <row r="1928" spans="4:8">
      <c r="D1928" s="40"/>
      <c r="E1928" s="41"/>
      <c r="F1928" s="41"/>
      <c r="G1928" s="41"/>
      <c r="H1928" s="41"/>
    </row>
    <row r="1929" spans="4:8">
      <c r="D1929" s="40"/>
      <c r="E1929" s="41"/>
      <c r="F1929" s="41"/>
      <c r="G1929" s="41"/>
      <c r="H1929" s="41"/>
    </row>
    <row r="1930" spans="4:8">
      <c r="D1930" s="40"/>
      <c r="E1930" s="41"/>
      <c r="F1930" s="41"/>
      <c r="G1930" s="41"/>
      <c r="H1930" s="41"/>
    </row>
    <row r="1931" spans="4:8">
      <c r="D1931" s="40"/>
      <c r="E1931" s="41"/>
      <c r="F1931" s="41"/>
      <c r="G1931" s="41"/>
      <c r="H1931" s="41"/>
    </row>
    <row r="1932" spans="4:8">
      <c r="D1932" s="40"/>
      <c r="E1932" s="41"/>
      <c r="F1932" s="41"/>
      <c r="G1932" s="41"/>
      <c r="H1932" s="41"/>
    </row>
    <row r="1933" spans="4:8">
      <c r="D1933" s="40"/>
      <c r="E1933" s="41"/>
      <c r="F1933" s="41"/>
      <c r="G1933" s="41"/>
      <c r="H1933" s="41"/>
    </row>
    <row r="1934" spans="4:8">
      <c r="D1934" s="40"/>
      <c r="E1934" s="41"/>
      <c r="F1934" s="41"/>
      <c r="G1934" s="41"/>
      <c r="H1934" s="41"/>
    </row>
    <row r="1935" spans="4:8">
      <c r="D1935" s="40"/>
      <c r="E1935" s="41"/>
      <c r="F1935" s="41"/>
      <c r="G1935" s="41"/>
      <c r="H1935" s="41"/>
    </row>
    <row r="1936" spans="4:8">
      <c r="D1936" s="40"/>
      <c r="E1936" s="41"/>
      <c r="F1936" s="41"/>
      <c r="G1936" s="41"/>
      <c r="H1936" s="41"/>
    </row>
    <row r="1937" spans="4:8">
      <c r="D1937" s="40"/>
      <c r="E1937" s="41"/>
      <c r="F1937" s="41"/>
      <c r="G1937" s="41"/>
      <c r="H1937" s="41"/>
    </row>
    <row r="1938" spans="4:8">
      <c r="D1938" s="40"/>
      <c r="E1938" s="41"/>
      <c r="F1938" s="41"/>
      <c r="G1938" s="41"/>
      <c r="H1938" s="41"/>
    </row>
    <row r="1939" spans="4:8">
      <c r="D1939" s="40"/>
      <c r="E1939" s="41"/>
      <c r="F1939" s="41"/>
      <c r="G1939" s="41"/>
      <c r="H1939" s="41"/>
    </row>
    <row r="1940" spans="4:8">
      <c r="D1940" s="40"/>
      <c r="E1940" s="41"/>
      <c r="F1940" s="41"/>
      <c r="G1940" s="41"/>
      <c r="H1940" s="41"/>
    </row>
    <row r="1941" spans="4:8">
      <c r="D1941" s="40"/>
      <c r="E1941" s="41"/>
      <c r="F1941" s="41"/>
      <c r="G1941" s="41"/>
      <c r="H1941" s="41"/>
    </row>
    <row r="1942" spans="4:8">
      <c r="D1942" s="40"/>
      <c r="E1942" s="41"/>
      <c r="F1942" s="41"/>
      <c r="G1942" s="41"/>
      <c r="H1942" s="41"/>
    </row>
    <row r="1943" spans="4:8">
      <c r="D1943" s="40"/>
      <c r="E1943" s="41"/>
      <c r="F1943" s="41"/>
      <c r="G1943" s="41"/>
      <c r="H1943" s="41"/>
    </row>
    <row r="1944" spans="4:8">
      <c r="D1944" s="40"/>
      <c r="E1944" s="41"/>
      <c r="F1944" s="41"/>
      <c r="G1944" s="41"/>
      <c r="H1944" s="41"/>
    </row>
    <row r="1945" spans="4:8">
      <c r="D1945" s="40"/>
      <c r="E1945" s="41"/>
      <c r="F1945" s="41"/>
      <c r="G1945" s="41"/>
      <c r="H1945" s="41"/>
    </row>
    <row r="1946" spans="4:8">
      <c r="D1946" s="40"/>
      <c r="E1946" s="41"/>
      <c r="F1946" s="41"/>
      <c r="G1946" s="41"/>
      <c r="H1946" s="41"/>
    </row>
    <row r="1947" spans="4:8">
      <c r="D1947" s="40"/>
      <c r="E1947" s="41"/>
      <c r="F1947" s="41"/>
      <c r="G1947" s="41"/>
      <c r="H1947" s="41"/>
    </row>
    <row r="1948" spans="4:8">
      <c r="D1948" s="40"/>
      <c r="E1948" s="41"/>
      <c r="F1948" s="41"/>
      <c r="G1948" s="41"/>
      <c r="H1948" s="41"/>
    </row>
    <row r="1949" spans="4:8">
      <c r="D1949" s="40"/>
      <c r="E1949" s="41"/>
      <c r="F1949" s="41"/>
      <c r="G1949" s="41"/>
      <c r="H1949" s="41"/>
    </row>
    <row r="1950" spans="4:8">
      <c r="D1950" s="40"/>
      <c r="E1950" s="41"/>
      <c r="F1950" s="41"/>
      <c r="G1950" s="41"/>
      <c r="H1950" s="41"/>
    </row>
    <row r="1951" spans="4:8">
      <c r="D1951" s="40"/>
      <c r="E1951" s="41"/>
      <c r="F1951" s="41"/>
      <c r="G1951" s="41"/>
      <c r="H1951" s="41"/>
    </row>
    <row r="1952" spans="4:8">
      <c r="D1952" s="40"/>
      <c r="E1952" s="41"/>
      <c r="F1952" s="41"/>
      <c r="G1952" s="41"/>
      <c r="H1952" s="41"/>
    </row>
    <row r="1953" spans="4:8">
      <c r="D1953" s="40"/>
      <c r="E1953" s="41"/>
      <c r="F1953" s="41"/>
      <c r="G1953" s="41"/>
      <c r="H1953" s="41"/>
    </row>
    <row r="1954" spans="4:8">
      <c r="D1954" s="40"/>
      <c r="E1954" s="41"/>
      <c r="F1954" s="41"/>
      <c r="G1954" s="41"/>
      <c r="H1954" s="41"/>
    </row>
    <row r="1955" spans="4:8">
      <c r="D1955" s="40"/>
      <c r="E1955" s="41"/>
      <c r="F1955" s="41"/>
      <c r="G1955" s="41"/>
      <c r="H1955" s="41"/>
    </row>
    <row r="1956" spans="4:8">
      <c r="D1956" s="40"/>
      <c r="E1956" s="41"/>
      <c r="F1956" s="41"/>
      <c r="G1956" s="41"/>
      <c r="H1956" s="41"/>
    </row>
    <row r="1957" spans="4:8">
      <c r="D1957" s="40"/>
      <c r="E1957" s="41"/>
      <c r="F1957" s="41"/>
      <c r="G1957" s="41"/>
      <c r="H1957" s="41"/>
    </row>
    <row r="1958" spans="4:8">
      <c r="D1958" s="40"/>
      <c r="E1958" s="41"/>
      <c r="F1958" s="41"/>
      <c r="G1958" s="41"/>
      <c r="H1958" s="41"/>
    </row>
    <row r="1959" spans="4:8">
      <c r="D1959" s="40"/>
      <c r="E1959" s="41"/>
      <c r="F1959" s="41"/>
      <c r="G1959" s="41"/>
      <c r="H1959" s="41"/>
    </row>
    <row r="1960" spans="4:8">
      <c r="D1960" s="40"/>
      <c r="E1960" s="41"/>
      <c r="F1960" s="41"/>
      <c r="G1960" s="41"/>
      <c r="H1960" s="41"/>
    </row>
    <row r="1961" spans="4:8">
      <c r="D1961" s="40"/>
      <c r="E1961" s="41"/>
      <c r="F1961" s="41"/>
      <c r="G1961" s="41"/>
      <c r="H1961" s="41"/>
    </row>
    <row r="1962" spans="4:8">
      <c r="D1962" s="40"/>
      <c r="E1962" s="41"/>
      <c r="F1962" s="41"/>
      <c r="G1962" s="41"/>
      <c r="H1962" s="41"/>
    </row>
    <row r="1963" spans="4:8">
      <c r="D1963" s="40"/>
      <c r="E1963" s="41"/>
      <c r="F1963" s="41"/>
      <c r="G1963" s="41"/>
      <c r="H1963" s="41"/>
    </row>
    <row r="1964" spans="4:8">
      <c r="D1964" s="40"/>
      <c r="E1964" s="41"/>
      <c r="F1964" s="41"/>
      <c r="G1964" s="41"/>
      <c r="H1964" s="41"/>
    </row>
    <row r="1965" spans="4:8">
      <c r="D1965" s="40"/>
      <c r="E1965" s="41"/>
      <c r="F1965" s="41"/>
      <c r="G1965" s="41"/>
      <c r="H1965" s="41"/>
    </row>
    <row r="1966" spans="4:8">
      <c r="D1966" s="40"/>
      <c r="E1966" s="41"/>
      <c r="F1966" s="41"/>
      <c r="G1966" s="41"/>
      <c r="H1966" s="41"/>
    </row>
    <row r="1967" spans="4:8">
      <c r="D1967" s="40"/>
      <c r="E1967" s="41"/>
      <c r="F1967" s="41"/>
      <c r="G1967" s="41"/>
      <c r="H1967" s="41"/>
    </row>
    <row r="1968" spans="4:8">
      <c r="D1968" s="40"/>
      <c r="E1968" s="41"/>
      <c r="F1968" s="41"/>
      <c r="G1968" s="41"/>
      <c r="H1968" s="41"/>
    </row>
    <row r="1969" spans="4:8">
      <c r="D1969" s="40"/>
      <c r="E1969" s="41"/>
      <c r="F1969" s="41"/>
      <c r="G1969" s="41"/>
      <c r="H1969" s="41"/>
    </row>
    <row r="1970" spans="4:8">
      <c r="D1970" s="40"/>
      <c r="E1970" s="41"/>
      <c r="F1970" s="41"/>
      <c r="G1970" s="41"/>
      <c r="H1970" s="41"/>
    </row>
    <row r="1971" spans="4:8">
      <c r="D1971" s="40"/>
      <c r="E1971" s="41"/>
      <c r="F1971" s="41"/>
      <c r="G1971" s="41"/>
      <c r="H1971" s="41"/>
    </row>
    <row r="1972" spans="4:8">
      <c r="D1972" s="40"/>
      <c r="E1972" s="41"/>
      <c r="F1972" s="41"/>
      <c r="G1972" s="41"/>
      <c r="H1972" s="41"/>
    </row>
    <row r="1973" spans="4:8">
      <c r="D1973" s="40"/>
      <c r="E1973" s="41"/>
      <c r="F1973" s="41"/>
      <c r="G1973" s="41"/>
      <c r="H1973" s="41"/>
    </row>
    <row r="1974" spans="4:8">
      <c r="D1974" s="40"/>
      <c r="E1974" s="41"/>
      <c r="F1974" s="41"/>
      <c r="G1974" s="41"/>
      <c r="H1974" s="41"/>
    </row>
    <row r="1975" spans="4:8">
      <c r="D1975" s="40"/>
      <c r="E1975" s="41"/>
      <c r="F1975" s="41"/>
      <c r="G1975" s="41"/>
      <c r="H1975" s="41"/>
    </row>
    <row r="1976" spans="4:8">
      <c r="D1976" s="40"/>
      <c r="E1976" s="41"/>
      <c r="F1976" s="41"/>
      <c r="G1976" s="41"/>
      <c r="H1976" s="41"/>
    </row>
    <row r="1977" spans="4:8">
      <c r="D1977" s="40"/>
      <c r="E1977" s="41"/>
      <c r="F1977" s="41"/>
      <c r="G1977" s="41"/>
      <c r="H1977" s="41"/>
    </row>
    <row r="1978" spans="4:8">
      <c r="D1978" s="40"/>
      <c r="E1978" s="41"/>
      <c r="F1978" s="41"/>
      <c r="G1978" s="41"/>
      <c r="H1978" s="41"/>
    </row>
    <row r="1979" spans="4:8">
      <c r="D1979" s="40"/>
      <c r="E1979" s="41"/>
      <c r="F1979" s="41"/>
      <c r="G1979" s="41"/>
      <c r="H1979" s="41"/>
    </row>
    <row r="1980" spans="4:8">
      <c r="D1980" s="40"/>
      <c r="E1980" s="41"/>
      <c r="F1980" s="41"/>
      <c r="G1980" s="41"/>
      <c r="H1980" s="41"/>
    </row>
    <row r="1981" spans="4:8">
      <c r="D1981" s="40"/>
      <c r="E1981" s="41"/>
      <c r="F1981" s="41"/>
      <c r="G1981" s="41"/>
      <c r="H1981" s="41"/>
    </row>
    <row r="1982" spans="4:8">
      <c r="D1982" s="40"/>
      <c r="E1982" s="41"/>
      <c r="F1982" s="41"/>
      <c r="G1982" s="41"/>
      <c r="H1982" s="41"/>
    </row>
    <row r="1983" spans="4:8">
      <c r="D1983" s="40"/>
      <c r="E1983" s="41"/>
      <c r="F1983" s="41"/>
      <c r="G1983" s="41"/>
      <c r="H1983" s="41"/>
    </row>
    <row r="1984" spans="4:8">
      <c r="D1984" s="40"/>
      <c r="E1984" s="41"/>
      <c r="F1984" s="41"/>
      <c r="G1984" s="41"/>
      <c r="H1984" s="41"/>
    </row>
    <row r="1985" spans="4:8">
      <c r="D1985" s="40"/>
      <c r="E1985" s="41"/>
      <c r="F1985" s="41"/>
      <c r="G1985" s="41"/>
      <c r="H1985" s="41"/>
    </row>
    <row r="1986" spans="4:8">
      <c r="D1986" s="40"/>
      <c r="E1986" s="41"/>
      <c r="F1986" s="41"/>
      <c r="G1986" s="41"/>
      <c r="H1986" s="41"/>
    </row>
    <row r="1987" spans="4:8">
      <c r="D1987" s="40"/>
      <c r="E1987" s="41"/>
      <c r="F1987" s="41"/>
      <c r="G1987" s="41"/>
      <c r="H1987" s="41"/>
    </row>
    <row r="1988" spans="4:8">
      <c r="D1988" s="40"/>
      <c r="E1988" s="41"/>
      <c r="F1988" s="41"/>
      <c r="G1988" s="41"/>
      <c r="H1988" s="41"/>
    </row>
    <row r="1989" spans="4:8">
      <c r="D1989" s="40"/>
      <c r="E1989" s="41"/>
      <c r="F1989" s="41"/>
      <c r="G1989" s="41"/>
      <c r="H1989" s="41"/>
    </row>
    <row r="1990" spans="4:8">
      <c r="D1990" s="40"/>
      <c r="E1990" s="41"/>
      <c r="F1990" s="41"/>
      <c r="G1990" s="41"/>
      <c r="H1990" s="41"/>
    </row>
    <row r="1991" spans="4:8">
      <c r="D1991" s="40"/>
      <c r="E1991" s="41"/>
      <c r="F1991" s="41"/>
      <c r="G1991" s="41"/>
      <c r="H1991" s="41"/>
    </row>
    <row r="1992" spans="4:8">
      <c r="D1992" s="40"/>
      <c r="E1992" s="41"/>
      <c r="F1992" s="41"/>
      <c r="G1992" s="41"/>
      <c r="H1992" s="41"/>
    </row>
    <row r="1993" spans="4:8">
      <c r="D1993" s="40"/>
      <c r="E1993" s="41"/>
      <c r="F1993" s="41"/>
      <c r="G1993" s="41"/>
      <c r="H1993" s="41"/>
    </row>
    <row r="1994" spans="4:8">
      <c r="D1994" s="40"/>
      <c r="E1994" s="41"/>
      <c r="F1994" s="41"/>
      <c r="G1994" s="41"/>
      <c r="H1994" s="41"/>
    </row>
    <row r="1995" spans="4:8">
      <c r="D1995" s="40"/>
      <c r="E1995" s="41"/>
      <c r="F1995" s="41"/>
      <c r="G1995" s="41"/>
      <c r="H1995" s="41"/>
    </row>
    <row r="1996" spans="4:8">
      <c r="D1996" s="40"/>
      <c r="E1996" s="41"/>
      <c r="F1996" s="41"/>
      <c r="G1996" s="41"/>
      <c r="H1996" s="41"/>
    </row>
    <row r="1997" spans="4:8">
      <c r="D1997" s="40"/>
      <c r="E1997" s="41"/>
      <c r="F1997" s="41"/>
      <c r="G1997" s="41"/>
      <c r="H1997" s="41"/>
    </row>
    <row r="1998" spans="4:8">
      <c r="D1998" s="40"/>
      <c r="E1998" s="41"/>
      <c r="F1998" s="41"/>
      <c r="G1998" s="41"/>
      <c r="H1998" s="41"/>
    </row>
    <row r="1999" spans="4:8">
      <c r="D1999" s="40"/>
      <c r="E1999" s="41"/>
      <c r="F1999" s="41"/>
      <c r="G1999" s="41"/>
      <c r="H1999" s="41"/>
    </row>
    <row r="2000" spans="4:8">
      <c r="D2000" s="40"/>
      <c r="E2000" s="41"/>
      <c r="F2000" s="41"/>
      <c r="G2000" s="41"/>
      <c r="H2000" s="41"/>
    </row>
    <row r="2001" spans="4:8">
      <c r="D2001" s="40"/>
      <c r="E2001" s="41"/>
      <c r="F2001" s="41"/>
      <c r="G2001" s="41"/>
      <c r="H2001" s="41"/>
    </row>
    <row r="2002" spans="4:8">
      <c r="D2002" s="40"/>
      <c r="E2002" s="41"/>
      <c r="F2002" s="41"/>
      <c r="G2002" s="41"/>
      <c r="H2002" s="41"/>
    </row>
    <row r="2003" spans="4:8">
      <c r="D2003" s="40"/>
      <c r="E2003" s="41"/>
      <c r="F2003" s="41"/>
      <c r="G2003" s="41"/>
      <c r="H2003" s="41"/>
    </row>
    <row r="2004" spans="4:8">
      <c r="D2004" s="40"/>
      <c r="E2004" s="41"/>
      <c r="F2004" s="41"/>
      <c r="G2004" s="41"/>
      <c r="H2004" s="41"/>
    </row>
    <row r="2005" spans="4:8">
      <c r="D2005" s="40"/>
      <c r="E2005" s="41"/>
      <c r="F2005" s="41"/>
      <c r="G2005" s="41"/>
      <c r="H2005" s="41"/>
    </row>
    <row r="2006" spans="4:8">
      <c r="D2006" s="40"/>
      <c r="E2006" s="41"/>
      <c r="F2006" s="41"/>
      <c r="G2006" s="41"/>
      <c r="H2006" s="41"/>
    </row>
    <row r="2007" spans="4:8">
      <c r="D2007" s="40"/>
      <c r="E2007" s="41"/>
      <c r="F2007" s="41"/>
      <c r="G2007" s="41"/>
      <c r="H2007" s="41"/>
    </row>
    <row r="2008" spans="4:8">
      <c r="D2008" s="40"/>
      <c r="E2008" s="41"/>
      <c r="F2008" s="41"/>
      <c r="G2008" s="41"/>
      <c r="H2008" s="41"/>
    </row>
    <row r="2009" spans="4:8">
      <c r="D2009" s="40"/>
      <c r="E2009" s="41"/>
      <c r="F2009" s="41"/>
      <c r="G2009" s="41"/>
      <c r="H2009" s="41"/>
    </row>
    <row r="2010" spans="4:8">
      <c r="D2010" s="40"/>
      <c r="E2010" s="41"/>
      <c r="F2010" s="41"/>
      <c r="G2010" s="41"/>
      <c r="H2010" s="41"/>
    </row>
    <row r="2011" spans="4:8">
      <c r="D2011" s="40"/>
      <c r="E2011" s="41"/>
      <c r="F2011" s="41"/>
      <c r="G2011" s="41"/>
      <c r="H2011" s="41"/>
    </row>
    <row r="2012" spans="4:8">
      <c r="D2012" s="40"/>
      <c r="E2012" s="41"/>
      <c r="F2012" s="41"/>
      <c r="G2012" s="41"/>
      <c r="H2012" s="41"/>
    </row>
    <row r="2013" spans="4:8">
      <c r="D2013" s="40"/>
      <c r="E2013" s="41"/>
      <c r="F2013" s="41"/>
      <c r="G2013" s="41"/>
      <c r="H2013" s="41"/>
    </row>
    <row r="2014" spans="4:8">
      <c r="D2014" s="40"/>
      <c r="E2014" s="41"/>
      <c r="F2014" s="41"/>
      <c r="G2014" s="41"/>
      <c r="H2014" s="41"/>
    </row>
    <row r="2015" spans="4:8">
      <c r="D2015" s="40"/>
      <c r="E2015" s="41"/>
      <c r="F2015" s="41"/>
      <c r="G2015" s="41"/>
      <c r="H2015" s="41"/>
    </row>
    <row r="2016" spans="4:8">
      <c r="D2016" s="40"/>
      <c r="E2016" s="41"/>
      <c r="F2016" s="41"/>
      <c r="G2016" s="41"/>
      <c r="H2016" s="41"/>
    </row>
    <row r="2017" spans="4:8">
      <c r="D2017" s="40"/>
      <c r="E2017" s="41"/>
      <c r="F2017" s="41"/>
      <c r="G2017" s="41"/>
      <c r="H2017" s="41"/>
    </row>
    <row r="2018" spans="4:8">
      <c r="D2018" s="40"/>
      <c r="E2018" s="41"/>
      <c r="F2018" s="41"/>
      <c r="G2018" s="41"/>
      <c r="H2018" s="41"/>
    </row>
    <row r="2019" spans="4:8">
      <c r="D2019" s="40"/>
      <c r="E2019" s="41"/>
      <c r="F2019" s="41"/>
      <c r="G2019" s="41"/>
      <c r="H2019" s="41"/>
    </row>
    <row r="2020" spans="4:8">
      <c r="D2020" s="40"/>
      <c r="E2020" s="41"/>
      <c r="F2020" s="41"/>
      <c r="G2020" s="41"/>
      <c r="H2020" s="41"/>
    </row>
    <row r="2021" spans="4:8">
      <c r="D2021" s="40"/>
      <c r="E2021" s="41"/>
      <c r="F2021" s="41"/>
      <c r="G2021" s="41"/>
      <c r="H2021" s="41"/>
    </row>
    <row r="2022" spans="4:8">
      <c r="D2022" s="40"/>
      <c r="E2022" s="41"/>
      <c r="F2022" s="41"/>
      <c r="G2022" s="41"/>
      <c r="H2022" s="41"/>
    </row>
    <row r="2023" spans="4:8">
      <c r="D2023" s="40"/>
      <c r="E2023" s="41"/>
      <c r="F2023" s="41"/>
      <c r="G2023" s="41"/>
      <c r="H2023" s="41"/>
    </row>
    <row r="2024" spans="4:8">
      <c r="D2024" s="40"/>
      <c r="E2024" s="41"/>
      <c r="F2024" s="41"/>
      <c r="G2024" s="41"/>
      <c r="H2024" s="41"/>
    </row>
    <row r="2025" spans="4:8">
      <c r="D2025" s="40"/>
      <c r="E2025" s="41"/>
      <c r="F2025" s="41"/>
      <c r="G2025" s="41"/>
      <c r="H2025" s="41"/>
    </row>
    <row r="2026" spans="4:8">
      <c r="D2026" s="40"/>
      <c r="E2026" s="41"/>
      <c r="F2026" s="41"/>
      <c r="G2026" s="41"/>
      <c r="H2026" s="41"/>
    </row>
    <row r="2027" spans="4:8">
      <c r="D2027" s="40"/>
      <c r="E2027" s="41"/>
      <c r="F2027" s="41"/>
      <c r="G2027" s="41"/>
      <c r="H2027" s="41"/>
    </row>
    <row r="2028" spans="4:8">
      <c r="D2028" s="40"/>
      <c r="E2028" s="41"/>
      <c r="F2028" s="41"/>
      <c r="G2028" s="41"/>
      <c r="H2028" s="41"/>
    </row>
    <row r="2029" spans="4:8">
      <c r="D2029" s="40"/>
      <c r="E2029" s="41"/>
      <c r="F2029" s="41"/>
      <c r="G2029" s="41"/>
      <c r="H2029" s="41"/>
    </row>
    <row r="2030" spans="4:8">
      <c r="D2030" s="40"/>
      <c r="E2030" s="41"/>
      <c r="F2030" s="41"/>
      <c r="G2030" s="41"/>
      <c r="H2030" s="41"/>
    </row>
    <row r="2031" spans="4:8">
      <c r="D2031" s="40"/>
      <c r="E2031" s="41"/>
      <c r="F2031" s="41"/>
      <c r="G2031" s="41"/>
      <c r="H2031" s="41"/>
    </row>
    <row r="2032" spans="4:8">
      <c r="D2032" s="40"/>
      <c r="E2032" s="41"/>
      <c r="F2032" s="41"/>
      <c r="G2032" s="41"/>
      <c r="H2032" s="41"/>
    </row>
    <row r="2033" spans="4:8">
      <c r="D2033" s="40"/>
      <c r="E2033" s="41"/>
      <c r="F2033" s="41"/>
      <c r="G2033" s="41"/>
      <c r="H2033" s="41"/>
    </row>
    <row r="2034" spans="4:8">
      <c r="D2034" s="40"/>
      <c r="E2034" s="41"/>
      <c r="F2034" s="41"/>
      <c r="G2034" s="41"/>
      <c r="H2034" s="41"/>
    </row>
    <row r="2035" spans="4:8">
      <c r="D2035" s="40"/>
      <c r="E2035" s="41"/>
      <c r="F2035" s="41"/>
      <c r="G2035" s="41"/>
      <c r="H2035" s="41"/>
    </row>
    <row r="2036" spans="4:8">
      <c r="D2036" s="40"/>
      <c r="E2036" s="41"/>
      <c r="F2036" s="41"/>
      <c r="G2036" s="41"/>
      <c r="H2036" s="41"/>
    </row>
    <row r="2037" spans="4:8">
      <c r="D2037" s="40"/>
      <c r="E2037" s="41"/>
      <c r="F2037" s="41"/>
      <c r="G2037" s="41"/>
      <c r="H2037" s="41"/>
    </row>
    <row r="2038" spans="4:8">
      <c r="D2038" s="40"/>
      <c r="E2038" s="41"/>
      <c r="F2038" s="41"/>
      <c r="G2038" s="41"/>
      <c r="H2038" s="41"/>
    </row>
    <row r="2039" spans="4:8">
      <c r="D2039" s="40"/>
      <c r="E2039" s="41"/>
      <c r="F2039" s="41"/>
      <c r="G2039" s="41"/>
      <c r="H2039" s="41"/>
    </row>
    <row r="2040" spans="4:8">
      <c r="D2040" s="40"/>
      <c r="E2040" s="41"/>
      <c r="F2040" s="41"/>
      <c r="G2040" s="41"/>
      <c r="H2040" s="41"/>
    </row>
    <row r="2041" spans="4:8">
      <c r="D2041" s="40"/>
      <c r="E2041" s="41"/>
      <c r="F2041" s="41"/>
      <c r="G2041" s="41"/>
      <c r="H2041" s="41"/>
    </row>
    <row r="2042" spans="4:8">
      <c r="D2042" s="40"/>
      <c r="E2042" s="41"/>
      <c r="F2042" s="41"/>
      <c r="G2042" s="41"/>
      <c r="H2042" s="41"/>
    </row>
    <row r="2043" spans="4:8">
      <c r="D2043" s="40"/>
      <c r="E2043" s="41"/>
      <c r="F2043" s="41"/>
      <c r="G2043" s="41"/>
      <c r="H2043" s="41"/>
    </row>
    <row r="2044" spans="4:8">
      <c r="D2044" s="40"/>
      <c r="E2044" s="41"/>
      <c r="F2044" s="41"/>
      <c r="G2044" s="41"/>
      <c r="H2044" s="41"/>
    </row>
    <row r="2045" spans="4:8">
      <c r="D2045" s="40"/>
      <c r="E2045" s="41"/>
      <c r="F2045" s="41"/>
      <c r="G2045" s="41"/>
      <c r="H2045" s="41"/>
    </row>
    <row r="2046" spans="4:8">
      <c r="D2046" s="40"/>
      <c r="E2046" s="41"/>
      <c r="F2046" s="41"/>
      <c r="G2046" s="41"/>
      <c r="H2046" s="41"/>
    </row>
    <row r="2047" spans="4:8">
      <c r="D2047" s="40"/>
      <c r="E2047" s="41"/>
      <c r="F2047" s="41"/>
      <c r="G2047" s="41"/>
      <c r="H2047" s="41"/>
    </row>
    <row r="2048" spans="4:8">
      <c r="D2048" s="40"/>
      <c r="E2048" s="41"/>
      <c r="F2048" s="41"/>
      <c r="G2048" s="41"/>
      <c r="H2048" s="41"/>
    </row>
    <row r="2049" spans="4:8">
      <c r="D2049" s="40"/>
      <c r="E2049" s="41"/>
      <c r="F2049" s="41"/>
      <c r="G2049" s="41"/>
      <c r="H2049" s="41"/>
    </row>
    <row r="2050" spans="4:8">
      <c r="D2050" s="40"/>
      <c r="E2050" s="41"/>
      <c r="F2050" s="41"/>
      <c r="G2050" s="41"/>
      <c r="H2050" s="41"/>
    </row>
    <row r="2051" spans="4:8">
      <c r="D2051" s="40"/>
      <c r="E2051" s="41"/>
      <c r="F2051" s="41"/>
      <c r="G2051" s="41"/>
      <c r="H2051" s="41"/>
    </row>
    <row r="2052" spans="4:8">
      <c r="D2052" s="40"/>
      <c r="E2052" s="41"/>
      <c r="F2052" s="41"/>
      <c r="G2052" s="41"/>
      <c r="H2052" s="41"/>
    </row>
    <row r="2053" spans="4:8">
      <c r="D2053" s="40"/>
      <c r="E2053" s="41"/>
      <c r="F2053" s="41"/>
      <c r="G2053" s="41"/>
      <c r="H2053" s="41"/>
    </row>
    <row r="2054" spans="4:8">
      <c r="D2054" s="40"/>
      <c r="E2054" s="41"/>
      <c r="F2054" s="41"/>
      <c r="G2054" s="41"/>
      <c r="H2054" s="41"/>
    </row>
    <row r="2055" spans="4:8">
      <c r="D2055" s="40"/>
      <c r="E2055" s="41"/>
      <c r="F2055" s="41"/>
      <c r="G2055" s="41"/>
      <c r="H2055" s="41"/>
    </row>
    <row r="2056" spans="4:8">
      <c r="D2056" s="40"/>
      <c r="E2056" s="41"/>
      <c r="F2056" s="41"/>
      <c r="G2056" s="41"/>
      <c r="H2056" s="41"/>
    </row>
    <row r="2057" spans="4:8">
      <c r="D2057" s="40"/>
      <c r="E2057" s="41"/>
      <c r="F2057" s="41"/>
      <c r="G2057" s="41"/>
      <c r="H2057" s="41"/>
    </row>
    <row r="2058" spans="4:8">
      <c r="D2058" s="40"/>
      <c r="E2058" s="41"/>
      <c r="F2058" s="41"/>
      <c r="G2058" s="41"/>
      <c r="H2058" s="41"/>
    </row>
    <row r="2059" spans="4:8">
      <c r="D2059" s="40"/>
      <c r="E2059" s="41"/>
      <c r="F2059" s="41"/>
      <c r="G2059" s="41"/>
      <c r="H2059" s="41"/>
    </row>
    <row r="2060" spans="4:8">
      <c r="D2060" s="40"/>
      <c r="E2060" s="41"/>
      <c r="F2060" s="41"/>
      <c r="G2060" s="41"/>
      <c r="H2060" s="41"/>
    </row>
    <row r="2061" spans="4:8">
      <c r="D2061" s="40"/>
      <c r="E2061" s="41"/>
      <c r="F2061" s="41"/>
      <c r="G2061" s="41"/>
      <c r="H2061" s="41"/>
    </row>
    <row r="2062" spans="4:8">
      <c r="D2062" s="40"/>
      <c r="E2062" s="41"/>
      <c r="F2062" s="41"/>
      <c r="G2062" s="41"/>
      <c r="H2062" s="41"/>
    </row>
    <row r="2063" spans="4:8">
      <c r="D2063" s="40"/>
      <c r="E2063" s="41"/>
      <c r="F2063" s="41"/>
      <c r="G2063" s="41"/>
      <c r="H2063" s="41"/>
    </row>
    <row r="2064" spans="4:8">
      <c r="D2064" s="40"/>
      <c r="E2064" s="41"/>
      <c r="F2064" s="41"/>
      <c r="G2064" s="41"/>
      <c r="H2064" s="41"/>
    </row>
    <row r="2065" spans="4:8">
      <c r="D2065" s="40"/>
      <c r="E2065" s="41"/>
      <c r="F2065" s="41"/>
      <c r="G2065" s="41"/>
      <c r="H2065" s="41"/>
    </row>
    <row r="2066" spans="4:8">
      <c r="D2066" s="40"/>
      <c r="E2066" s="41"/>
      <c r="F2066" s="41"/>
      <c r="G2066" s="41"/>
      <c r="H2066" s="41"/>
    </row>
    <row r="2067" spans="4:8">
      <c r="D2067" s="40"/>
      <c r="E2067" s="41"/>
      <c r="F2067" s="41"/>
      <c r="G2067" s="41"/>
      <c r="H2067" s="41"/>
    </row>
    <row r="2068" spans="4:8">
      <c r="D2068" s="40"/>
      <c r="E2068" s="41"/>
      <c r="F2068" s="41"/>
      <c r="G2068" s="41"/>
      <c r="H2068" s="41"/>
    </row>
    <row r="2069" spans="4:8">
      <c r="D2069" s="40"/>
      <c r="E2069" s="41"/>
      <c r="F2069" s="41"/>
      <c r="G2069" s="41"/>
      <c r="H2069" s="41"/>
    </row>
    <row r="2070" spans="4:8">
      <c r="D2070" s="40"/>
      <c r="E2070" s="41"/>
      <c r="F2070" s="41"/>
      <c r="G2070" s="41"/>
      <c r="H2070" s="41"/>
    </row>
    <row r="2071" spans="4:8">
      <c r="D2071" s="40"/>
      <c r="E2071" s="41"/>
      <c r="F2071" s="41"/>
      <c r="G2071" s="41"/>
      <c r="H2071" s="41"/>
    </row>
    <row r="2072" spans="4:8">
      <c r="D2072" s="40"/>
      <c r="E2072" s="41"/>
      <c r="F2072" s="41"/>
      <c r="G2072" s="41"/>
      <c r="H2072" s="41"/>
    </row>
    <row r="2073" spans="4:8">
      <c r="D2073" s="40"/>
      <c r="E2073" s="41"/>
      <c r="F2073" s="41"/>
      <c r="G2073" s="41"/>
      <c r="H2073" s="41"/>
    </row>
    <row r="2074" spans="4:8">
      <c r="D2074" s="40"/>
      <c r="E2074" s="41"/>
      <c r="F2074" s="41"/>
      <c r="G2074" s="41"/>
      <c r="H2074" s="41"/>
    </row>
    <row r="2075" spans="4:8">
      <c r="D2075" s="40"/>
      <c r="E2075" s="41"/>
      <c r="F2075" s="41"/>
      <c r="G2075" s="41"/>
      <c r="H2075" s="41"/>
    </row>
    <row r="2076" spans="4:8">
      <c r="D2076" s="40"/>
      <c r="E2076" s="41"/>
      <c r="F2076" s="41"/>
      <c r="G2076" s="41"/>
      <c r="H2076" s="41"/>
    </row>
    <row r="2077" spans="4:8">
      <c r="D2077" s="40"/>
      <c r="E2077" s="41"/>
      <c r="F2077" s="41"/>
      <c r="G2077" s="41"/>
      <c r="H2077" s="41"/>
    </row>
    <row r="2078" spans="4:8">
      <c r="D2078" s="40"/>
      <c r="E2078" s="41"/>
      <c r="F2078" s="41"/>
      <c r="G2078" s="41"/>
      <c r="H2078" s="41"/>
    </row>
    <row r="2079" spans="4:8">
      <c r="D2079" s="40"/>
      <c r="E2079" s="41"/>
      <c r="F2079" s="41"/>
      <c r="G2079" s="41"/>
      <c r="H2079" s="41"/>
    </row>
    <row r="2080" spans="4:8">
      <c r="D2080" s="40"/>
      <c r="E2080" s="41"/>
      <c r="F2080" s="41"/>
      <c r="G2080" s="41"/>
      <c r="H2080" s="41"/>
    </row>
    <row r="2081" spans="4:8">
      <c r="D2081" s="40"/>
      <c r="E2081" s="41"/>
      <c r="F2081" s="41"/>
      <c r="G2081" s="41"/>
      <c r="H2081" s="41"/>
    </row>
    <row r="2082" spans="4:8">
      <c r="D2082" s="40"/>
      <c r="E2082" s="41"/>
      <c r="F2082" s="41"/>
      <c r="G2082" s="41"/>
      <c r="H2082" s="41"/>
    </row>
    <row r="2083" spans="4:8">
      <c r="D2083" s="40"/>
      <c r="E2083" s="41"/>
      <c r="F2083" s="41"/>
      <c r="G2083" s="41"/>
      <c r="H2083" s="41"/>
    </row>
    <row r="2084" spans="4:8">
      <c r="D2084" s="40"/>
      <c r="E2084" s="41"/>
      <c r="F2084" s="41"/>
      <c r="G2084" s="41"/>
      <c r="H2084" s="41"/>
    </row>
    <row r="2085" spans="4:8">
      <c r="D2085" s="40"/>
      <c r="E2085" s="41"/>
      <c r="F2085" s="41"/>
      <c r="G2085" s="41"/>
      <c r="H2085" s="41"/>
    </row>
    <row r="2086" spans="4:8">
      <c r="D2086" s="40"/>
      <c r="E2086" s="41"/>
      <c r="F2086" s="41"/>
      <c r="G2086" s="41"/>
      <c r="H2086" s="41"/>
    </row>
    <row r="2087" spans="4:8">
      <c r="D2087" s="40"/>
      <c r="E2087" s="41"/>
      <c r="F2087" s="41"/>
      <c r="G2087" s="41"/>
      <c r="H2087" s="41"/>
    </row>
    <row r="2088" spans="4:8">
      <c r="D2088" s="40"/>
      <c r="E2088" s="41"/>
      <c r="F2088" s="41"/>
      <c r="G2088" s="41"/>
      <c r="H2088" s="41"/>
    </row>
    <row r="2089" spans="4:8">
      <c r="D2089" s="40"/>
      <c r="E2089" s="41"/>
      <c r="F2089" s="41"/>
      <c r="G2089" s="41"/>
      <c r="H2089" s="41"/>
    </row>
    <row r="2090" spans="4:8">
      <c r="D2090" s="40"/>
      <c r="E2090" s="41"/>
      <c r="F2090" s="41"/>
      <c r="G2090" s="41"/>
      <c r="H2090" s="41"/>
    </row>
    <row r="2091" spans="4:8">
      <c r="D2091" s="40"/>
      <c r="E2091" s="41"/>
      <c r="F2091" s="41"/>
      <c r="G2091" s="41"/>
      <c r="H2091" s="41"/>
    </row>
    <row r="2092" spans="4:8">
      <c r="D2092" s="40"/>
      <c r="E2092" s="41"/>
      <c r="F2092" s="41"/>
      <c r="G2092" s="41"/>
      <c r="H2092" s="41"/>
    </row>
    <row r="2093" spans="4:8">
      <c r="D2093" s="40"/>
      <c r="E2093" s="41"/>
      <c r="F2093" s="41"/>
      <c r="G2093" s="41"/>
      <c r="H2093" s="41"/>
    </row>
    <row r="2094" spans="4:8">
      <c r="D2094" s="40"/>
      <c r="E2094" s="41"/>
      <c r="F2094" s="41"/>
      <c r="G2094" s="41"/>
      <c r="H2094" s="41"/>
    </row>
    <row r="2095" spans="4:8">
      <c r="D2095" s="40"/>
      <c r="E2095" s="41"/>
      <c r="F2095" s="41"/>
      <c r="G2095" s="41"/>
      <c r="H2095" s="41"/>
    </row>
    <row r="2096" spans="4:8">
      <c r="D2096" s="40"/>
      <c r="E2096" s="41"/>
      <c r="F2096" s="41"/>
      <c r="G2096" s="41"/>
      <c r="H2096" s="41"/>
    </row>
    <row r="2097" spans="4:8">
      <c r="D2097" s="40"/>
      <c r="E2097" s="41"/>
      <c r="F2097" s="41"/>
      <c r="G2097" s="41"/>
      <c r="H2097" s="41"/>
    </row>
    <row r="2098" spans="4:8">
      <c r="D2098" s="40"/>
      <c r="E2098" s="41"/>
      <c r="F2098" s="41"/>
      <c r="G2098" s="41"/>
      <c r="H2098" s="41"/>
    </row>
    <row r="2099" spans="4:8">
      <c r="D2099" s="40"/>
      <c r="E2099" s="41"/>
      <c r="F2099" s="41"/>
      <c r="G2099" s="41"/>
      <c r="H2099" s="41"/>
    </row>
    <row r="2100" spans="4:8">
      <c r="D2100" s="40"/>
      <c r="E2100" s="41"/>
      <c r="F2100" s="41"/>
      <c r="G2100" s="41"/>
      <c r="H2100" s="41"/>
    </row>
    <row r="2101" spans="4:8">
      <c r="D2101" s="40"/>
      <c r="E2101" s="41"/>
      <c r="F2101" s="41"/>
      <c r="G2101" s="41"/>
      <c r="H2101" s="41"/>
    </row>
    <row r="2102" spans="4:8">
      <c r="D2102" s="40"/>
      <c r="E2102" s="41"/>
      <c r="F2102" s="41"/>
      <c r="G2102" s="41"/>
      <c r="H2102" s="41"/>
    </row>
    <row r="2103" spans="4:8">
      <c r="D2103" s="40"/>
      <c r="E2103" s="41"/>
      <c r="F2103" s="41"/>
      <c r="G2103" s="41"/>
      <c r="H2103" s="41"/>
    </row>
    <row r="2104" spans="4:8">
      <c r="D2104" s="40"/>
      <c r="E2104" s="41"/>
      <c r="F2104" s="41"/>
      <c r="G2104" s="41"/>
      <c r="H2104" s="41"/>
    </row>
    <row r="2105" spans="4:8">
      <c r="D2105" s="40"/>
      <c r="E2105" s="41"/>
      <c r="F2105" s="41"/>
      <c r="G2105" s="41"/>
      <c r="H2105" s="41"/>
    </row>
    <row r="2106" spans="4:8">
      <c r="D2106" s="40"/>
      <c r="E2106" s="41"/>
      <c r="F2106" s="41"/>
      <c r="G2106" s="41"/>
      <c r="H2106" s="41"/>
    </row>
    <row r="2107" spans="4:8">
      <c r="D2107" s="40"/>
      <c r="E2107" s="41"/>
      <c r="F2107" s="41"/>
      <c r="G2107" s="41"/>
      <c r="H2107" s="41"/>
    </row>
    <row r="2108" spans="4:8">
      <c r="D2108" s="40"/>
      <c r="E2108" s="41"/>
      <c r="F2108" s="41"/>
      <c r="G2108" s="41"/>
      <c r="H2108" s="41"/>
    </row>
    <row r="2109" spans="4:8">
      <c r="D2109" s="40"/>
      <c r="E2109" s="41"/>
      <c r="F2109" s="41"/>
      <c r="G2109" s="41"/>
      <c r="H2109" s="41"/>
    </row>
    <row r="2110" spans="4:8">
      <c r="D2110" s="40"/>
      <c r="E2110" s="41"/>
      <c r="F2110" s="41"/>
      <c r="G2110" s="41"/>
      <c r="H2110" s="41"/>
    </row>
    <row r="2111" spans="4:8">
      <c r="D2111" s="40"/>
      <c r="E2111" s="41"/>
      <c r="F2111" s="41"/>
      <c r="G2111" s="41"/>
      <c r="H2111" s="41"/>
    </row>
    <row r="2112" spans="4:8">
      <c r="D2112" s="40"/>
      <c r="E2112" s="41"/>
      <c r="F2112" s="41"/>
      <c r="G2112" s="41"/>
      <c r="H2112" s="41"/>
    </row>
    <row r="2113" spans="4:8">
      <c r="D2113" s="40"/>
      <c r="E2113" s="41"/>
      <c r="F2113" s="41"/>
      <c r="G2113" s="41"/>
      <c r="H2113" s="41"/>
    </row>
    <row r="2114" spans="4:8">
      <c r="D2114" s="40"/>
      <c r="E2114" s="41"/>
      <c r="F2114" s="41"/>
      <c r="G2114" s="41"/>
      <c r="H2114" s="41"/>
    </row>
    <row r="2115" spans="4:8">
      <c r="D2115" s="40"/>
      <c r="E2115" s="41"/>
      <c r="F2115" s="41"/>
      <c r="G2115" s="41"/>
      <c r="H2115" s="41"/>
    </row>
    <row r="2116" spans="4:8">
      <c r="D2116" s="40"/>
      <c r="E2116" s="41"/>
      <c r="F2116" s="41"/>
      <c r="G2116" s="41"/>
      <c r="H2116" s="41"/>
    </row>
    <row r="2117" spans="4:8">
      <c r="D2117" s="40"/>
      <c r="E2117" s="41"/>
      <c r="F2117" s="41"/>
      <c r="G2117" s="41"/>
      <c r="H2117" s="41"/>
    </row>
    <row r="2118" spans="4:8">
      <c r="D2118" s="40"/>
      <c r="E2118" s="41"/>
      <c r="F2118" s="41"/>
      <c r="G2118" s="41"/>
      <c r="H2118" s="41"/>
    </row>
    <row r="2119" spans="4:8">
      <c r="D2119" s="40"/>
      <c r="E2119" s="41"/>
      <c r="F2119" s="41"/>
      <c r="G2119" s="41"/>
      <c r="H2119" s="41"/>
    </row>
    <row r="2120" spans="4:8">
      <c r="D2120" s="40"/>
      <c r="E2120" s="41"/>
      <c r="F2120" s="41"/>
      <c r="G2120" s="41"/>
      <c r="H2120" s="41"/>
    </row>
    <row r="2121" spans="4:8">
      <c r="D2121" s="40"/>
      <c r="E2121" s="41"/>
      <c r="F2121" s="41"/>
      <c r="G2121" s="41"/>
      <c r="H2121" s="41"/>
    </row>
    <row r="2122" spans="4:8">
      <c r="D2122" s="40"/>
      <c r="E2122" s="41"/>
      <c r="F2122" s="41"/>
      <c r="G2122" s="41"/>
      <c r="H2122" s="41"/>
    </row>
    <row r="2123" spans="4:8">
      <c r="D2123" s="40"/>
      <c r="E2123" s="41"/>
      <c r="F2123" s="41"/>
      <c r="G2123" s="41"/>
      <c r="H2123" s="41"/>
    </row>
    <row r="2124" spans="4:8">
      <c r="D2124" s="40"/>
      <c r="E2124" s="41"/>
      <c r="F2124" s="41"/>
      <c r="G2124" s="41"/>
      <c r="H2124" s="41"/>
    </row>
    <row r="2125" spans="4:8">
      <c r="D2125" s="40"/>
      <c r="E2125" s="41"/>
      <c r="F2125" s="41"/>
      <c r="G2125" s="41"/>
      <c r="H2125" s="41"/>
    </row>
    <row r="2126" spans="4:8">
      <c r="D2126" s="40"/>
      <c r="E2126" s="41"/>
      <c r="F2126" s="41"/>
      <c r="G2126" s="41"/>
      <c r="H2126" s="41"/>
    </row>
    <row r="2127" spans="4:8">
      <c r="D2127" s="40"/>
      <c r="E2127" s="41"/>
      <c r="F2127" s="41"/>
      <c r="G2127" s="41"/>
      <c r="H2127" s="41"/>
    </row>
    <row r="2128" spans="4:8">
      <c r="D2128" s="40"/>
      <c r="E2128" s="41"/>
      <c r="F2128" s="41"/>
      <c r="G2128" s="41"/>
      <c r="H2128" s="41"/>
    </row>
    <row r="2129" spans="4:8">
      <c r="D2129" s="40"/>
      <c r="E2129" s="41"/>
      <c r="F2129" s="41"/>
      <c r="G2129" s="41"/>
      <c r="H2129" s="41"/>
    </row>
    <row r="2130" spans="4:8">
      <c r="D2130" s="40"/>
      <c r="E2130" s="41"/>
      <c r="F2130" s="41"/>
      <c r="G2130" s="41"/>
      <c r="H2130" s="41"/>
    </row>
    <row r="2131" spans="4:8">
      <c r="D2131" s="40"/>
      <c r="E2131" s="41"/>
      <c r="F2131" s="41"/>
      <c r="G2131" s="41"/>
      <c r="H2131" s="41"/>
    </row>
    <row r="2132" spans="4:8">
      <c r="D2132" s="40"/>
      <c r="E2132" s="41"/>
      <c r="F2132" s="41"/>
      <c r="G2132" s="41"/>
      <c r="H2132" s="41"/>
    </row>
    <row r="2133" spans="4:8">
      <c r="D2133" s="40"/>
      <c r="E2133" s="41"/>
      <c r="F2133" s="41"/>
      <c r="G2133" s="41"/>
      <c r="H2133" s="41"/>
    </row>
    <row r="2134" spans="4:8">
      <c r="D2134" s="40"/>
      <c r="E2134" s="41"/>
      <c r="F2134" s="41"/>
      <c r="G2134" s="41"/>
      <c r="H2134" s="41"/>
    </row>
    <row r="2135" spans="4:8">
      <c r="D2135" s="40"/>
      <c r="E2135" s="41"/>
      <c r="F2135" s="41"/>
      <c r="G2135" s="41"/>
      <c r="H2135" s="41"/>
    </row>
    <row r="2136" spans="4:8">
      <c r="D2136" s="40"/>
      <c r="E2136" s="41"/>
      <c r="F2136" s="41"/>
      <c r="G2136" s="41"/>
      <c r="H2136" s="41"/>
    </row>
    <row r="2137" spans="4:8">
      <c r="D2137" s="40"/>
      <c r="E2137" s="41"/>
      <c r="F2137" s="41"/>
      <c r="G2137" s="41"/>
      <c r="H2137" s="41"/>
    </row>
    <row r="2138" spans="4:8">
      <c r="D2138" s="40"/>
      <c r="E2138" s="41"/>
      <c r="F2138" s="41"/>
      <c r="G2138" s="41"/>
      <c r="H2138" s="41"/>
    </row>
    <row r="2139" spans="4:8">
      <c r="D2139" s="40"/>
      <c r="E2139" s="41"/>
      <c r="F2139" s="41"/>
      <c r="G2139" s="41"/>
      <c r="H2139" s="41"/>
    </row>
    <row r="2140" spans="4:8">
      <c r="D2140" s="40"/>
      <c r="E2140" s="41"/>
      <c r="F2140" s="41"/>
      <c r="G2140" s="41"/>
      <c r="H2140" s="41"/>
    </row>
    <row r="2141" spans="4:8">
      <c r="D2141" s="40"/>
      <c r="E2141" s="41"/>
      <c r="F2141" s="41"/>
      <c r="G2141" s="41"/>
      <c r="H2141" s="41"/>
    </row>
    <row r="2142" spans="4:8">
      <c r="D2142" s="40"/>
      <c r="E2142" s="41"/>
      <c r="F2142" s="41"/>
      <c r="G2142" s="41"/>
      <c r="H2142" s="41"/>
    </row>
    <row r="2143" spans="4:8">
      <c r="D2143" s="40"/>
      <c r="E2143" s="41"/>
      <c r="F2143" s="41"/>
      <c r="G2143" s="41"/>
      <c r="H2143" s="41"/>
    </row>
    <row r="2144" spans="4:8">
      <c r="D2144" s="40"/>
      <c r="E2144" s="41"/>
      <c r="F2144" s="41"/>
      <c r="G2144" s="41"/>
      <c r="H2144" s="41"/>
    </row>
    <row r="2145" spans="4:8">
      <c r="D2145" s="40"/>
      <c r="E2145" s="41"/>
      <c r="F2145" s="41"/>
      <c r="G2145" s="41"/>
      <c r="H2145" s="41"/>
    </row>
    <row r="2146" spans="4:8">
      <c r="D2146" s="40"/>
      <c r="E2146" s="41"/>
      <c r="F2146" s="41"/>
      <c r="G2146" s="41"/>
      <c r="H2146" s="41"/>
    </row>
    <row r="2147" spans="4:8">
      <c r="D2147" s="40"/>
      <c r="E2147" s="41"/>
      <c r="F2147" s="41"/>
      <c r="G2147" s="41"/>
      <c r="H2147" s="41"/>
    </row>
    <row r="2148" spans="4:8">
      <c r="D2148" s="40"/>
      <c r="E2148" s="41"/>
      <c r="F2148" s="41"/>
      <c r="G2148" s="41"/>
      <c r="H2148" s="41"/>
    </row>
    <row r="2149" spans="4:8">
      <c r="D2149" s="40"/>
      <c r="E2149" s="41"/>
      <c r="F2149" s="41"/>
      <c r="G2149" s="41"/>
      <c r="H2149" s="41"/>
    </row>
    <row r="2150" spans="4:8">
      <c r="D2150" s="40"/>
      <c r="E2150" s="41"/>
      <c r="F2150" s="41"/>
      <c r="G2150" s="41"/>
      <c r="H2150" s="41"/>
    </row>
    <row r="2151" spans="4:8">
      <c r="D2151" s="40"/>
      <c r="E2151" s="41"/>
      <c r="F2151" s="41"/>
      <c r="G2151" s="41"/>
      <c r="H2151" s="41"/>
    </row>
    <row r="2152" spans="4:8">
      <c r="D2152" s="40"/>
      <c r="E2152" s="41"/>
      <c r="F2152" s="41"/>
      <c r="G2152" s="41"/>
      <c r="H2152" s="41"/>
    </row>
    <row r="2153" spans="4:8">
      <c r="D2153" s="40"/>
      <c r="E2153" s="41"/>
      <c r="F2153" s="41"/>
      <c r="G2153" s="41"/>
      <c r="H2153" s="41"/>
    </row>
    <row r="2154" spans="4:8">
      <c r="D2154" s="40"/>
      <c r="E2154" s="41"/>
      <c r="F2154" s="41"/>
      <c r="G2154" s="41"/>
      <c r="H2154" s="41"/>
    </row>
    <row r="2155" spans="4:8">
      <c r="D2155" s="40"/>
      <c r="E2155" s="41"/>
      <c r="F2155" s="41"/>
      <c r="G2155" s="41"/>
      <c r="H2155" s="41"/>
    </row>
    <row r="2156" spans="4:8">
      <c r="D2156" s="40"/>
      <c r="E2156" s="41"/>
      <c r="F2156" s="41"/>
      <c r="G2156" s="41"/>
      <c r="H2156" s="41"/>
    </row>
    <row r="2157" spans="4:8">
      <c r="D2157" s="40"/>
      <c r="E2157" s="41"/>
      <c r="F2157" s="41"/>
      <c r="G2157" s="41"/>
      <c r="H2157" s="41"/>
    </row>
    <row r="2158" spans="4:8">
      <c r="D2158" s="40"/>
      <c r="E2158" s="41"/>
      <c r="F2158" s="41"/>
      <c r="G2158" s="41"/>
      <c r="H2158" s="41"/>
    </row>
    <row r="2159" spans="4:8">
      <c r="D2159" s="40"/>
      <c r="E2159" s="41"/>
      <c r="F2159" s="41"/>
      <c r="G2159" s="41"/>
      <c r="H2159" s="41"/>
    </row>
    <row r="2160" spans="4:8">
      <c r="D2160" s="40"/>
      <c r="E2160" s="41"/>
      <c r="F2160" s="41"/>
      <c r="G2160" s="41"/>
      <c r="H2160" s="41"/>
    </row>
    <row r="2161" spans="4:8">
      <c r="D2161" s="40"/>
      <c r="E2161" s="41"/>
      <c r="F2161" s="41"/>
      <c r="G2161" s="41"/>
      <c r="H2161" s="41"/>
    </row>
    <row r="2162" spans="4:8">
      <c r="D2162" s="40"/>
      <c r="E2162" s="41"/>
      <c r="F2162" s="41"/>
      <c r="G2162" s="41"/>
      <c r="H2162" s="41"/>
    </row>
    <row r="2163" spans="4:8">
      <c r="D2163" s="40"/>
      <c r="E2163" s="41"/>
      <c r="F2163" s="41"/>
      <c r="G2163" s="41"/>
      <c r="H2163" s="41"/>
    </row>
    <row r="2164" spans="4:8">
      <c r="D2164" s="40"/>
      <c r="E2164" s="41"/>
      <c r="F2164" s="41"/>
      <c r="G2164" s="41"/>
      <c r="H2164" s="41"/>
    </row>
    <row r="2165" spans="4:8">
      <c r="D2165" s="40"/>
      <c r="E2165" s="41"/>
      <c r="F2165" s="41"/>
      <c r="G2165" s="41"/>
      <c r="H2165" s="41"/>
    </row>
    <row r="2166" spans="4:8">
      <c r="D2166" s="40"/>
      <c r="E2166" s="41"/>
      <c r="F2166" s="41"/>
      <c r="G2166" s="41"/>
      <c r="H2166" s="41"/>
    </row>
    <row r="2167" spans="4:8">
      <c r="D2167" s="40"/>
      <c r="E2167" s="41"/>
      <c r="F2167" s="41"/>
      <c r="G2167" s="41"/>
      <c r="H2167" s="41"/>
    </row>
    <row r="2168" spans="4:8">
      <c r="D2168" s="40"/>
      <c r="E2168" s="41"/>
      <c r="F2168" s="41"/>
      <c r="G2168" s="41"/>
      <c r="H2168" s="41"/>
    </row>
    <row r="2169" spans="4:8">
      <c r="D2169" s="40"/>
      <c r="E2169" s="41"/>
      <c r="F2169" s="41"/>
      <c r="G2169" s="41"/>
      <c r="H2169" s="41"/>
    </row>
    <row r="2170" spans="4:8">
      <c r="D2170" s="40"/>
      <c r="E2170" s="41"/>
      <c r="F2170" s="41"/>
      <c r="G2170" s="41"/>
      <c r="H2170" s="41"/>
    </row>
    <row r="2171" spans="4:8">
      <c r="D2171" s="40"/>
      <c r="E2171" s="41"/>
      <c r="F2171" s="41"/>
      <c r="G2171" s="41"/>
      <c r="H2171" s="41"/>
    </row>
    <row r="2172" spans="4:8">
      <c r="D2172" s="40"/>
      <c r="E2172" s="41"/>
      <c r="F2172" s="41"/>
      <c r="G2172" s="41"/>
      <c r="H2172" s="41"/>
    </row>
    <row r="2173" spans="4:8">
      <c r="D2173" s="40"/>
      <c r="E2173" s="41"/>
      <c r="F2173" s="41"/>
      <c r="G2173" s="41"/>
      <c r="H2173" s="41"/>
    </row>
    <row r="2174" spans="4:8">
      <c r="D2174" s="40"/>
      <c r="E2174" s="41"/>
      <c r="F2174" s="41"/>
      <c r="G2174" s="41"/>
      <c r="H2174" s="41"/>
    </row>
    <row r="2175" spans="4:8">
      <c r="D2175" s="40"/>
      <c r="E2175" s="41"/>
      <c r="F2175" s="41"/>
      <c r="G2175" s="41"/>
      <c r="H2175" s="41"/>
    </row>
    <row r="2176" spans="4:8">
      <c r="D2176" s="40"/>
      <c r="E2176" s="41"/>
      <c r="F2176" s="41"/>
      <c r="G2176" s="41"/>
      <c r="H2176" s="41"/>
    </row>
    <row r="2177" spans="4:8">
      <c r="D2177" s="40"/>
      <c r="E2177" s="41"/>
      <c r="F2177" s="41"/>
      <c r="G2177" s="41"/>
      <c r="H2177" s="41"/>
    </row>
    <row r="2178" spans="4:8">
      <c r="D2178" s="40"/>
      <c r="E2178" s="41"/>
      <c r="F2178" s="41"/>
      <c r="G2178" s="41"/>
      <c r="H2178" s="41"/>
    </row>
    <row r="2179" spans="4:8">
      <c r="D2179" s="40"/>
      <c r="E2179" s="41"/>
      <c r="F2179" s="41"/>
      <c r="G2179" s="41"/>
      <c r="H2179" s="41"/>
    </row>
    <row r="2180" spans="4:8">
      <c r="D2180" s="40"/>
      <c r="E2180" s="41"/>
      <c r="F2180" s="41"/>
      <c r="G2180" s="41"/>
      <c r="H2180" s="41"/>
    </row>
    <row r="2181" spans="4:8">
      <c r="D2181" s="40"/>
      <c r="E2181" s="41"/>
      <c r="F2181" s="41"/>
      <c r="G2181" s="41"/>
      <c r="H2181" s="41"/>
    </row>
    <row r="2182" spans="4:8">
      <c r="D2182" s="40"/>
      <c r="E2182" s="41"/>
      <c r="F2182" s="41"/>
      <c r="G2182" s="41"/>
      <c r="H2182" s="41"/>
    </row>
    <row r="2183" spans="4:8">
      <c r="D2183" s="40"/>
      <c r="E2183" s="41"/>
      <c r="F2183" s="41"/>
      <c r="G2183" s="41"/>
      <c r="H2183" s="41"/>
    </row>
    <row r="2184" spans="4:8">
      <c r="D2184" s="40"/>
      <c r="E2184" s="41"/>
      <c r="F2184" s="41"/>
      <c r="G2184" s="41"/>
      <c r="H2184" s="41"/>
    </row>
    <row r="2185" spans="4:8">
      <c r="D2185" s="40"/>
      <c r="E2185" s="41"/>
      <c r="F2185" s="41"/>
      <c r="G2185" s="41"/>
      <c r="H2185" s="41"/>
    </row>
    <row r="2186" spans="4:8">
      <c r="D2186" s="40"/>
      <c r="E2186" s="41"/>
      <c r="F2186" s="41"/>
      <c r="G2186" s="41"/>
      <c r="H2186" s="41"/>
    </row>
    <row r="2187" spans="4:8">
      <c r="D2187" s="40"/>
      <c r="E2187" s="41"/>
      <c r="F2187" s="41"/>
      <c r="G2187" s="41"/>
      <c r="H2187" s="41"/>
    </row>
    <row r="2188" spans="4:8">
      <c r="D2188" s="40"/>
      <c r="E2188" s="41"/>
      <c r="F2188" s="41"/>
      <c r="G2188" s="41"/>
      <c r="H2188" s="41"/>
    </row>
    <row r="2189" spans="4:8">
      <c r="D2189" s="40"/>
      <c r="E2189" s="41"/>
      <c r="F2189" s="41"/>
      <c r="G2189" s="41"/>
      <c r="H2189" s="41"/>
    </row>
    <row r="2190" spans="4:8">
      <c r="D2190" s="40"/>
      <c r="E2190" s="41"/>
      <c r="F2190" s="41"/>
      <c r="G2190" s="41"/>
      <c r="H2190" s="41"/>
    </row>
    <row r="2191" spans="4:8">
      <c r="D2191" s="40"/>
      <c r="E2191" s="41"/>
      <c r="F2191" s="41"/>
      <c r="G2191" s="41"/>
      <c r="H2191" s="41"/>
    </row>
    <row r="2192" spans="4:8">
      <c r="D2192" s="40"/>
      <c r="E2192" s="41"/>
      <c r="F2192" s="41"/>
      <c r="G2192" s="41"/>
      <c r="H2192" s="41"/>
    </row>
    <row r="2193" spans="4:8">
      <c r="D2193" s="40"/>
      <c r="E2193" s="41"/>
      <c r="F2193" s="41"/>
      <c r="G2193" s="41"/>
      <c r="H2193" s="41"/>
    </row>
    <row r="2194" spans="4:8">
      <c r="D2194" s="40"/>
      <c r="E2194" s="41"/>
      <c r="F2194" s="41"/>
      <c r="G2194" s="41"/>
      <c r="H2194" s="41"/>
    </row>
    <row r="2195" spans="4:8">
      <c r="D2195" s="40"/>
      <c r="E2195" s="41"/>
      <c r="F2195" s="41"/>
      <c r="G2195" s="41"/>
      <c r="H2195" s="41"/>
    </row>
    <row r="2196" spans="4:8">
      <c r="D2196" s="40"/>
      <c r="E2196" s="41"/>
      <c r="F2196" s="41"/>
      <c r="G2196" s="41"/>
      <c r="H2196" s="41"/>
    </row>
    <row r="2197" spans="4:8">
      <c r="D2197" s="40"/>
      <c r="E2197" s="41"/>
      <c r="F2197" s="41"/>
      <c r="G2197" s="41"/>
      <c r="H2197" s="41"/>
    </row>
    <row r="2198" spans="4:8">
      <c r="D2198" s="40"/>
      <c r="E2198" s="41"/>
      <c r="F2198" s="41"/>
      <c r="G2198" s="41"/>
      <c r="H2198" s="41"/>
    </row>
    <row r="2199" spans="4:8">
      <c r="D2199" s="40"/>
      <c r="E2199" s="41"/>
      <c r="F2199" s="41"/>
      <c r="G2199" s="41"/>
      <c r="H2199" s="41"/>
    </row>
    <row r="2200" spans="4:8">
      <c r="D2200" s="40"/>
      <c r="E2200" s="41"/>
      <c r="F2200" s="41"/>
      <c r="G2200" s="41"/>
      <c r="H2200" s="41"/>
    </row>
    <row r="2201" spans="4:8">
      <c r="D2201" s="40"/>
      <c r="E2201" s="41"/>
      <c r="F2201" s="41"/>
      <c r="G2201" s="41"/>
      <c r="H2201" s="41"/>
    </row>
    <row r="2202" spans="4:8">
      <c r="D2202" s="40"/>
      <c r="E2202" s="41"/>
      <c r="F2202" s="41"/>
      <c r="G2202" s="41"/>
      <c r="H2202" s="41"/>
    </row>
    <row r="2203" spans="4:8">
      <c r="D2203" s="40"/>
      <c r="E2203" s="41"/>
      <c r="F2203" s="41"/>
      <c r="G2203" s="41"/>
      <c r="H2203" s="41"/>
    </row>
    <row r="2204" spans="4:8">
      <c r="D2204" s="40"/>
      <c r="E2204" s="41"/>
      <c r="F2204" s="41"/>
      <c r="G2204" s="41"/>
      <c r="H2204" s="41"/>
    </row>
    <row r="2205" spans="4:8">
      <c r="D2205" s="40"/>
      <c r="E2205" s="41"/>
      <c r="F2205" s="41"/>
      <c r="G2205" s="41"/>
      <c r="H2205" s="41"/>
    </row>
    <row r="2206" spans="4:8">
      <c r="D2206" s="40"/>
      <c r="E2206" s="41"/>
      <c r="F2206" s="41"/>
      <c r="G2206" s="41"/>
      <c r="H2206" s="41"/>
    </row>
    <row r="2207" spans="4:8">
      <c r="D2207" s="40"/>
      <c r="E2207" s="41"/>
      <c r="F2207" s="41"/>
      <c r="G2207" s="41"/>
      <c r="H2207" s="41"/>
    </row>
    <row r="2208" spans="4:8">
      <c r="D2208" s="40"/>
      <c r="E2208" s="41"/>
      <c r="F2208" s="41"/>
      <c r="G2208" s="41"/>
      <c r="H2208" s="41"/>
    </row>
    <row r="2209" spans="4:8">
      <c r="D2209" s="40"/>
      <c r="E2209" s="41"/>
      <c r="F2209" s="41"/>
      <c r="G2209" s="41"/>
      <c r="H2209" s="41"/>
    </row>
    <row r="2210" spans="4:8">
      <c r="D2210" s="40"/>
      <c r="E2210" s="41"/>
      <c r="F2210" s="41"/>
      <c r="G2210" s="41"/>
      <c r="H2210" s="41"/>
    </row>
    <row r="2211" spans="4:8">
      <c r="D2211" s="40"/>
      <c r="E2211" s="41"/>
      <c r="F2211" s="41"/>
      <c r="G2211" s="41"/>
      <c r="H2211" s="41"/>
    </row>
    <row r="2212" spans="4:8">
      <c r="D2212" s="40"/>
      <c r="E2212" s="41"/>
      <c r="F2212" s="41"/>
      <c r="G2212" s="41"/>
      <c r="H2212" s="41"/>
    </row>
    <row r="2213" spans="4:8">
      <c r="D2213" s="40"/>
      <c r="E2213" s="41"/>
      <c r="F2213" s="41"/>
      <c r="G2213" s="41"/>
      <c r="H2213" s="41"/>
    </row>
    <row r="2214" spans="4:8">
      <c r="D2214" s="40"/>
      <c r="E2214" s="41"/>
      <c r="F2214" s="41"/>
      <c r="G2214" s="41"/>
      <c r="H2214" s="41"/>
    </row>
    <row r="2215" spans="4:8">
      <c r="D2215" s="40"/>
      <c r="E2215" s="41"/>
      <c r="F2215" s="41"/>
      <c r="G2215" s="41"/>
      <c r="H2215" s="41"/>
    </row>
    <row r="2216" spans="4:8">
      <c r="D2216" s="40"/>
      <c r="E2216" s="41"/>
      <c r="F2216" s="41"/>
      <c r="G2216" s="41"/>
      <c r="H2216" s="41"/>
    </row>
    <row r="2217" spans="4:8">
      <c r="D2217" s="40"/>
      <c r="E2217" s="41"/>
      <c r="F2217" s="41"/>
      <c r="G2217" s="41"/>
      <c r="H2217" s="41"/>
    </row>
    <row r="2218" spans="4:8">
      <c r="D2218" s="40"/>
      <c r="E2218" s="41"/>
      <c r="F2218" s="41"/>
      <c r="G2218" s="41"/>
      <c r="H2218" s="41"/>
    </row>
    <row r="2219" spans="4:8">
      <c r="D2219" s="40"/>
      <c r="E2219" s="41"/>
      <c r="F2219" s="41"/>
      <c r="G2219" s="41"/>
      <c r="H2219" s="41"/>
    </row>
    <row r="2220" spans="4:8">
      <c r="D2220" s="40"/>
      <c r="E2220" s="41"/>
      <c r="F2220" s="41"/>
      <c r="G2220" s="41"/>
      <c r="H2220" s="41"/>
    </row>
    <row r="2221" spans="4:8">
      <c r="D2221" s="40"/>
      <c r="E2221" s="41"/>
      <c r="F2221" s="41"/>
      <c r="G2221" s="41"/>
      <c r="H2221" s="41"/>
    </row>
    <row r="2222" spans="4:8">
      <c r="D2222" s="40"/>
      <c r="E2222" s="41"/>
      <c r="F2222" s="41"/>
      <c r="G2222" s="41"/>
      <c r="H2222" s="41"/>
    </row>
    <row r="2223" spans="4:8">
      <c r="D2223" s="40"/>
      <c r="E2223" s="41"/>
      <c r="F2223" s="41"/>
      <c r="G2223" s="41"/>
      <c r="H2223" s="41"/>
    </row>
    <row r="2224" spans="4:8">
      <c r="D2224" s="40"/>
      <c r="E2224" s="41"/>
      <c r="F2224" s="41"/>
      <c r="G2224" s="41"/>
      <c r="H2224" s="41"/>
    </row>
    <row r="2225" spans="4:8">
      <c r="D2225" s="40"/>
      <c r="E2225" s="41"/>
      <c r="F2225" s="41"/>
      <c r="G2225" s="41"/>
      <c r="H2225" s="41"/>
    </row>
    <row r="2226" spans="4:8">
      <c r="D2226" s="40"/>
      <c r="E2226" s="41"/>
      <c r="F2226" s="41"/>
      <c r="G2226" s="41"/>
      <c r="H2226" s="41"/>
    </row>
    <row r="2227" spans="4:8">
      <c r="D2227" s="40"/>
      <c r="E2227" s="41"/>
      <c r="F2227" s="41"/>
      <c r="G2227" s="41"/>
      <c r="H2227" s="41"/>
    </row>
    <row r="2228" spans="4:8">
      <c r="D2228" s="40"/>
      <c r="E2228" s="41"/>
      <c r="F2228" s="41"/>
      <c r="G2228" s="41"/>
      <c r="H2228" s="41"/>
    </row>
    <row r="2229" spans="4:8">
      <c r="D2229" s="40"/>
      <c r="E2229" s="41"/>
      <c r="F2229" s="41"/>
      <c r="G2229" s="41"/>
      <c r="H2229" s="41"/>
    </row>
    <row r="2230" spans="4:8">
      <c r="D2230" s="40"/>
      <c r="E2230" s="41"/>
      <c r="F2230" s="41"/>
      <c r="G2230" s="41"/>
      <c r="H2230" s="41"/>
    </row>
    <row r="2231" spans="4:8">
      <c r="D2231" s="40"/>
      <c r="E2231" s="41"/>
      <c r="F2231" s="41"/>
      <c r="G2231" s="41"/>
      <c r="H2231" s="41"/>
    </row>
    <row r="2232" spans="4:8">
      <c r="D2232" s="40"/>
      <c r="E2232" s="41"/>
      <c r="F2232" s="41"/>
      <c r="G2232" s="41"/>
      <c r="H2232" s="41"/>
    </row>
    <row r="2233" spans="4:8">
      <c r="D2233" s="40"/>
      <c r="E2233" s="41"/>
      <c r="F2233" s="41"/>
      <c r="G2233" s="41"/>
      <c r="H2233" s="41"/>
    </row>
    <row r="2234" spans="4:8">
      <c r="D2234" s="40"/>
      <c r="E2234" s="41"/>
      <c r="F2234" s="41"/>
      <c r="G2234" s="41"/>
      <c r="H2234" s="41"/>
    </row>
    <row r="2235" spans="4:8">
      <c r="D2235" s="40"/>
      <c r="E2235" s="41"/>
      <c r="F2235" s="41"/>
      <c r="G2235" s="41"/>
      <c r="H2235" s="41"/>
    </row>
    <row r="2236" spans="4:8">
      <c r="D2236" s="40"/>
      <c r="E2236" s="41"/>
      <c r="F2236" s="41"/>
      <c r="G2236" s="41"/>
      <c r="H2236" s="41"/>
    </row>
    <row r="2237" spans="4:8">
      <c r="D2237" s="40"/>
      <c r="E2237" s="41"/>
      <c r="F2237" s="41"/>
      <c r="G2237" s="41"/>
      <c r="H2237" s="41"/>
    </row>
    <row r="2238" spans="4:8">
      <c r="D2238" s="40"/>
      <c r="E2238" s="41"/>
      <c r="F2238" s="41"/>
      <c r="G2238" s="41"/>
      <c r="H2238" s="41"/>
    </row>
    <row r="2239" spans="4:8">
      <c r="D2239" s="40"/>
      <c r="E2239" s="41"/>
      <c r="F2239" s="41"/>
      <c r="G2239" s="41"/>
      <c r="H2239" s="41"/>
    </row>
    <row r="2240" spans="4:8">
      <c r="D2240" s="40"/>
      <c r="E2240" s="41"/>
      <c r="F2240" s="41"/>
      <c r="G2240" s="41"/>
      <c r="H2240" s="41"/>
    </row>
    <row r="2241" spans="4:8">
      <c r="D2241" s="40"/>
      <c r="E2241" s="41"/>
      <c r="F2241" s="41"/>
      <c r="G2241" s="41"/>
      <c r="H2241" s="41"/>
    </row>
    <row r="2242" spans="4:8">
      <c r="D2242" s="40"/>
      <c r="E2242" s="41"/>
      <c r="F2242" s="41"/>
      <c r="G2242" s="41"/>
      <c r="H2242" s="41"/>
    </row>
    <row r="2243" spans="4:8">
      <c r="D2243" s="40"/>
      <c r="E2243" s="41"/>
      <c r="F2243" s="41"/>
      <c r="G2243" s="41"/>
      <c r="H2243" s="41"/>
    </row>
    <row r="2244" spans="4:8">
      <c r="D2244" s="40"/>
      <c r="E2244" s="41"/>
      <c r="F2244" s="41"/>
      <c r="G2244" s="41"/>
      <c r="H2244" s="41"/>
    </row>
    <row r="2245" spans="4:8">
      <c r="D2245" s="40"/>
      <c r="E2245" s="41"/>
      <c r="F2245" s="41"/>
      <c r="G2245" s="41"/>
      <c r="H2245" s="41"/>
    </row>
    <row r="2246" spans="4:8">
      <c r="D2246" s="40"/>
      <c r="E2246" s="41"/>
      <c r="F2246" s="41"/>
      <c r="G2246" s="41"/>
      <c r="H2246" s="41"/>
    </row>
    <row r="2247" spans="4:8">
      <c r="D2247" s="40"/>
      <c r="E2247" s="41"/>
      <c r="F2247" s="41"/>
      <c r="G2247" s="41"/>
      <c r="H2247" s="41"/>
    </row>
    <row r="2248" spans="4:8">
      <c r="D2248" s="40"/>
      <c r="E2248" s="41"/>
      <c r="F2248" s="41"/>
      <c r="G2248" s="41"/>
      <c r="H2248" s="41"/>
    </row>
    <row r="2249" spans="4:8">
      <c r="D2249" s="40"/>
      <c r="E2249" s="41"/>
      <c r="F2249" s="41"/>
      <c r="G2249" s="41"/>
      <c r="H2249" s="41"/>
    </row>
    <row r="2250" spans="4:8">
      <c r="D2250" s="40"/>
      <c r="E2250" s="41"/>
      <c r="F2250" s="41"/>
      <c r="G2250" s="41"/>
      <c r="H2250" s="41"/>
    </row>
    <row r="2251" spans="4:8">
      <c r="D2251" s="40"/>
      <c r="E2251" s="41"/>
      <c r="F2251" s="41"/>
      <c r="G2251" s="41"/>
      <c r="H2251" s="41"/>
    </row>
    <row r="2252" spans="4:8">
      <c r="D2252" s="40"/>
      <c r="E2252" s="41"/>
      <c r="F2252" s="41"/>
      <c r="G2252" s="41"/>
      <c r="H2252" s="41"/>
    </row>
    <row r="2253" spans="4:8">
      <c r="D2253" s="40"/>
      <c r="E2253" s="41"/>
      <c r="F2253" s="41"/>
      <c r="G2253" s="41"/>
      <c r="H2253" s="41"/>
    </row>
    <row r="2254" spans="4:8">
      <c r="D2254" s="40"/>
      <c r="E2254" s="41"/>
      <c r="F2254" s="41"/>
      <c r="G2254" s="41"/>
      <c r="H2254" s="41"/>
    </row>
    <row r="2255" spans="4:8">
      <c r="D2255" s="40"/>
      <c r="E2255" s="41"/>
      <c r="F2255" s="41"/>
      <c r="G2255" s="41"/>
      <c r="H2255" s="41"/>
    </row>
    <row r="2256" spans="4:8">
      <c r="D2256" s="40"/>
      <c r="E2256" s="41"/>
      <c r="F2256" s="41"/>
      <c r="G2256" s="41"/>
      <c r="H2256" s="41"/>
    </row>
    <row r="2257" spans="4:8">
      <c r="D2257" s="40"/>
      <c r="E2257" s="41"/>
      <c r="F2257" s="41"/>
      <c r="G2257" s="41"/>
      <c r="H2257" s="41"/>
    </row>
    <row r="2258" spans="4:8">
      <c r="D2258" s="40"/>
      <c r="E2258" s="41"/>
      <c r="F2258" s="41"/>
      <c r="G2258" s="41"/>
      <c r="H2258" s="41"/>
    </row>
    <row r="2259" spans="4:8">
      <c r="D2259" s="40"/>
      <c r="E2259" s="41"/>
      <c r="F2259" s="41"/>
      <c r="G2259" s="41"/>
      <c r="H2259" s="41"/>
    </row>
    <row r="2260" spans="4:8">
      <c r="D2260" s="40"/>
      <c r="E2260" s="41"/>
      <c r="F2260" s="41"/>
      <c r="G2260" s="41"/>
      <c r="H2260" s="41"/>
    </row>
    <row r="2261" spans="4:8">
      <c r="D2261" s="40"/>
      <c r="E2261" s="41"/>
      <c r="F2261" s="41"/>
      <c r="G2261" s="41"/>
      <c r="H2261" s="41"/>
    </row>
    <row r="2262" spans="4:8">
      <c r="D2262" s="40"/>
      <c r="E2262" s="41"/>
      <c r="F2262" s="41"/>
      <c r="G2262" s="41"/>
      <c r="H2262" s="41"/>
    </row>
    <row r="2263" spans="4:8">
      <c r="D2263" s="40"/>
      <c r="E2263" s="41"/>
      <c r="F2263" s="41"/>
      <c r="G2263" s="41"/>
      <c r="H2263" s="41"/>
    </row>
    <row r="2264" spans="4:8">
      <c r="D2264" s="40"/>
      <c r="E2264" s="41"/>
      <c r="F2264" s="41"/>
      <c r="G2264" s="41"/>
      <c r="H2264" s="41"/>
    </row>
    <row r="2265" spans="4:8">
      <c r="D2265" s="40"/>
      <c r="E2265" s="41"/>
      <c r="F2265" s="41"/>
      <c r="G2265" s="41"/>
      <c r="H2265" s="41"/>
    </row>
    <row r="2266" spans="4:8">
      <c r="D2266" s="40"/>
      <c r="E2266" s="41"/>
      <c r="F2266" s="41"/>
      <c r="G2266" s="41"/>
      <c r="H2266" s="41"/>
    </row>
    <row r="2267" spans="4:8">
      <c r="D2267" s="40"/>
      <c r="E2267" s="41"/>
      <c r="F2267" s="41"/>
      <c r="G2267" s="41"/>
      <c r="H2267" s="41"/>
    </row>
    <row r="2268" spans="4:8">
      <c r="D2268" s="40"/>
      <c r="E2268" s="41"/>
      <c r="F2268" s="41"/>
      <c r="G2268" s="41"/>
      <c r="H2268" s="41"/>
    </row>
    <row r="2269" spans="4:8">
      <c r="D2269" s="40"/>
      <c r="E2269" s="41"/>
      <c r="F2269" s="41"/>
      <c r="G2269" s="41"/>
      <c r="H2269" s="41"/>
    </row>
    <row r="2270" spans="4:8">
      <c r="D2270" s="40"/>
      <c r="E2270" s="41"/>
      <c r="F2270" s="41"/>
      <c r="G2270" s="41"/>
      <c r="H2270" s="41"/>
    </row>
    <row r="2271" spans="4:8">
      <c r="D2271" s="40"/>
      <c r="E2271" s="41"/>
      <c r="F2271" s="41"/>
      <c r="G2271" s="41"/>
      <c r="H2271" s="41"/>
    </row>
    <row r="2272" spans="4:8">
      <c r="D2272" s="40"/>
      <c r="E2272" s="41"/>
      <c r="F2272" s="41"/>
      <c r="G2272" s="41"/>
      <c r="H2272" s="41"/>
    </row>
    <row r="2273" spans="4:8">
      <c r="D2273" s="40"/>
      <c r="E2273" s="41"/>
      <c r="F2273" s="41"/>
      <c r="G2273" s="41"/>
      <c r="H2273" s="41"/>
    </row>
    <row r="2274" spans="4:8">
      <c r="D2274" s="40"/>
      <c r="E2274" s="41"/>
      <c r="F2274" s="41"/>
      <c r="G2274" s="41"/>
      <c r="H2274" s="41"/>
    </row>
    <row r="2275" spans="4:8">
      <c r="D2275" s="40"/>
      <c r="E2275" s="41"/>
      <c r="F2275" s="41"/>
      <c r="G2275" s="41"/>
      <c r="H2275" s="41"/>
    </row>
    <row r="2276" spans="4:8">
      <c r="D2276" s="40"/>
      <c r="E2276" s="41"/>
      <c r="F2276" s="41"/>
      <c r="G2276" s="41"/>
      <c r="H2276" s="41"/>
    </row>
    <row r="2277" spans="4:8">
      <c r="D2277" s="40"/>
      <c r="E2277" s="41"/>
      <c r="F2277" s="41"/>
      <c r="G2277" s="41"/>
      <c r="H2277" s="41"/>
    </row>
    <row r="2278" spans="4:8">
      <c r="D2278" s="40"/>
      <c r="E2278" s="41"/>
      <c r="F2278" s="41"/>
      <c r="G2278" s="41"/>
      <c r="H2278" s="41"/>
    </row>
    <row r="2279" spans="4:8">
      <c r="D2279" s="40"/>
      <c r="E2279" s="41"/>
      <c r="F2279" s="41"/>
      <c r="G2279" s="41"/>
      <c r="H2279" s="41"/>
    </row>
    <row r="2280" spans="4:8">
      <c r="D2280" s="40"/>
      <c r="E2280" s="41"/>
      <c r="F2280" s="41"/>
      <c r="G2280" s="41"/>
      <c r="H2280" s="41"/>
    </row>
    <row r="2281" spans="4:8">
      <c r="D2281" s="40"/>
      <c r="E2281" s="41"/>
      <c r="F2281" s="41"/>
      <c r="G2281" s="41"/>
      <c r="H2281" s="41"/>
    </row>
    <row r="2282" spans="4:8">
      <c r="D2282" s="40"/>
      <c r="E2282" s="41"/>
      <c r="F2282" s="41"/>
      <c r="G2282" s="41"/>
      <c r="H2282" s="41"/>
    </row>
    <row r="2283" spans="4:8">
      <c r="D2283" s="40"/>
      <c r="E2283" s="41"/>
      <c r="F2283" s="41"/>
      <c r="G2283" s="41"/>
      <c r="H2283" s="41"/>
    </row>
    <row r="2284" spans="4:8">
      <c r="D2284" s="40"/>
      <c r="E2284" s="41"/>
      <c r="F2284" s="41"/>
      <c r="G2284" s="41"/>
      <c r="H2284" s="41"/>
    </row>
    <row r="2285" spans="4:8">
      <c r="D2285" s="40"/>
      <c r="E2285" s="41"/>
      <c r="F2285" s="41"/>
      <c r="G2285" s="41"/>
      <c r="H2285" s="41"/>
    </row>
    <row r="2286" spans="4:8">
      <c r="D2286" s="40"/>
      <c r="E2286" s="41"/>
      <c r="F2286" s="41"/>
      <c r="G2286" s="41"/>
      <c r="H2286" s="41"/>
    </row>
    <row r="2287" spans="4:8">
      <c r="D2287" s="40"/>
      <c r="E2287" s="41"/>
      <c r="F2287" s="41"/>
      <c r="G2287" s="41"/>
      <c r="H2287" s="41"/>
    </row>
    <row r="2288" spans="4:8">
      <c r="D2288" s="40"/>
      <c r="E2288" s="41"/>
      <c r="F2288" s="41"/>
      <c r="G2288" s="41"/>
      <c r="H2288" s="41"/>
    </row>
    <row r="2289" spans="4:8">
      <c r="D2289" s="40"/>
      <c r="E2289" s="41"/>
      <c r="F2289" s="41"/>
      <c r="G2289" s="41"/>
      <c r="H2289" s="41"/>
    </row>
    <row r="2290" spans="4:8">
      <c r="D2290" s="40"/>
      <c r="E2290" s="41"/>
      <c r="F2290" s="41"/>
      <c r="G2290" s="41"/>
      <c r="H2290" s="41"/>
    </row>
    <row r="2291" spans="4:8">
      <c r="D2291" s="40"/>
      <c r="E2291" s="41"/>
      <c r="F2291" s="41"/>
      <c r="G2291" s="41"/>
      <c r="H2291" s="41"/>
    </row>
    <row r="2292" spans="4:8">
      <c r="D2292" s="40"/>
      <c r="E2292" s="41"/>
      <c r="F2292" s="41"/>
      <c r="G2292" s="41"/>
      <c r="H2292" s="41"/>
    </row>
    <row r="2293" spans="4:8">
      <c r="D2293" s="40"/>
      <c r="E2293" s="41"/>
      <c r="F2293" s="41"/>
      <c r="G2293" s="41"/>
      <c r="H2293" s="41"/>
    </row>
    <row r="2294" spans="4:8">
      <c r="D2294" s="40"/>
      <c r="E2294" s="41"/>
      <c r="F2294" s="41"/>
      <c r="G2294" s="41"/>
      <c r="H2294" s="41"/>
    </row>
    <row r="2295" spans="4:8">
      <c r="D2295" s="40"/>
      <c r="E2295" s="41"/>
      <c r="F2295" s="41"/>
      <c r="G2295" s="41"/>
      <c r="H2295" s="41"/>
    </row>
    <row r="2296" spans="4:8">
      <c r="D2296" s="40"/>
      <c r="E2296" s="41"/>
      <c r="F2296" s="41"/>
      <c r="G2296" s="41"/>
      <c r="H2296" s="41"/>
    </row>
    <row r="2297" spans="4:8">
      <c r="D2297" s="40"/>
      <c r="E2297" s="41"/>
      <c r="F2297" s="41"/>
      <c r="G2297" s="41"/>
      <c r="H2297" s="41"/>
    </row>
    <row r="2298" spans="4:8">
      <c r="D2298" s="40"/>
      <c r="E2298" s="41"/>
      <c r="F2298" s="41"/>
      <c r="G2298" s="41"/>
      <c r="H2298" s="41"/>
    </row>
    <row r="2299" spans="4:8">
      <c r="D2299" s="40"/>
      <c r="E2299" s="41"/>
      <c r="F2299" s="41"/>
      <c r="G2299" s="41"/>
      <c r="H2299" s="41"/>
    </row>
    <row r="2300" spans="4:8">
      <c r="D2300" s="40"/>
      <c r="E2300" s="41"/>
      <c r="F2300" s="41"/>
      <c r="G2300" s="41"/>
      <c r="H2300" s="41"/>
    </row>
    <row r="2301" spans="4:8">
      <c r="D2301" s="40"/>
      <c r="E2301" s="41"/>
      <c r="F2301" s="41"/>
      <c r="G2301" s="41"/>
      <c r="H2301" s="41"/>
    </row>
    <row r="2302" spans="4:8">
      <c r="D2302" s="40"/>
      <c r="E2302" s="41"/>
      <c r="F2302" s="41"/>
      <c r="G2302" s="41"/>
      <c r="H2302" s="41"/>
    </row>
    <row r="2303" spans="4:8">
      <c r="D2303" s="40"/>
      <c r="E2303" s="41"/>
      <c r="F2303" s="41"/>
      <c r="G2303" s="41"/>
      <c r="H2303" s="41"/>
    </row>
    <row r="2304" spans="4:8">
      <c r="D2304" s="40"/>
      <c r="E2304" s="41"/>
      <c r="F2304" s="41"/>
      <c r="G2304" s="41"/>
      <c r="H2304" s="41"/>
    </row>
    <row r="2305" spans="4:8">
      <c r="D2305" s="40"/>
      <c r="E2305" s="41"/>
      <c r="F2305" s="41"/>
      <c r="G2305" s="41"/>
      <c r="H2305" s="41"/>
    </row>
    <row r="2306" spans="4:8">
      <c r="D2306" s="40"/>
      <c r="E2306" s="41"/>
      <c r="F2306" s="41"/>
      <c r="G2306" s="41"/>
      <c r="H2306" s="41"/>
    </row>
    <row r="2307" spans="4:8">
      <c r="D2307" s="40"/>
      <c r="E2307" s="41"/>
      <c r="F2307" s="41"/>
      <c r="G2307" s="41"/>
      <c r="H2307" s="41"/>
    </row>
    <row r="2308" spans="4:8">
      <c r="D2308" s="40"/>
      <c r="E2308" s="41"/>
      <c r="F2308" s="41"/>
      <c r="G2308" s="41"/>
      <c r="H2308" s="41"/>
    </row>
    <row r="2309" spans="4:8">
      <c r="D2309" s="40"/>
      <c r="E2309" s="41"/>
      <c r="F2309" s="41"/>
      <c r="G2309" s="41"/>
      <c r="H2309" s="41"/>
    </row>
    <row r="2310" spans="4:8">
      <c r="D2310" s="40"/>
      <c r="E2310" s="41"/>
      <c r="F2310" s="41"/>
      <c r="G2310" s="41"/>
      <c r="H2310" s="41"/>
    </row>
    <row r="2311" spans="4:8">
      <c r="D2311" s="40"/>
      <c r="E2311" s="41"/>
      <c r="F2311" s="41"/>
      <c r="G2311" s="41"/>
      <c r="H2311" s="41"/>
    </row>
    <row r="2312" spans="4:8">
      <c r="D2312" s="40"/>
      <c r="E2312" s="41"/>
      <c r="F2312" s="41"/>
      <c r="G2312" s="41"/>
      <c r="H2312" s="41"/>
    </row>
    <row r="2313" spans="4:8">
      <c r="D2313" s="40"/>
      <c r="E2313" s="41"/>
      <c r="F2313" s="41"/>
      <c r="G2313" s="41"/>
      <c r="H2313" s="41"/>
    </row>
    <row r="2314" spans="4:8">
      <c r="D2314" s="40"/>
      <c r="E2314" s="41"/>
      <c r="F2314" s="41"/>
      <c r="G2314" s="41"/>
      <c r="H2314" s="41"/>
    </row>
    <row r="2315" spans="4:8">
      <c r="D2315" s="40"/>
      <c r="E2315" s="41"/>
      <c r="F2315" s="41"/>
      <c r="G2315" s="41"/>
      <c r="H2315" s="41"/>
    </row>
    <row r="2316" spans="4:8">
      <c r="D2316" s="40"/>
      <c r="E2316" s="41"/>
      <c r="F2316" s="41"/>
      <c r="G2316" s="41"/>
      <c r="H2316" s="41"/>
    </row>
    <row r="2317" spans="4:8">
      <c r="D2317" s="40"/>
      <c r="E2317" s="41"/>
      <c r="F2317" s="41"/>
      <c r="G2317" s="41"/>
      <c r="H2317" s="41"/>
    </row>
    <row r="2318" spans="4:8">
      <c r="D2318" s="40"/>
      <c r="E2318" s="41"/>
      <c r="F2318" s="41"/>
      <c r="G2318" s="41"/>
      <c r="H2318" s="41"/>
    </row>
    <row r="2319" spans="4:8">
      <c r="D2319" s="40"/>
      <c r="E2319" s="41"/>
      <c r="F2319" s="41"/>
      <c r="G2319" s="41"/>
      <c r="H2319" s="41"/>
    </row>
    <row r="2320" spans="4:8">
      <c r="D2320" s="40"/>
      <c r="E2320" s="41"/>
      <c r="F2320" s="41"/>
      <c r="G2320" s="41"/>
      <c r="H2320" s="41"/>
    </row>
    <row r="2321" spans="4:8">
      <c r="D2321" s="40"/>
      <c r="E2321" s="41"/>
      <c r="F2321" s="41"/>
      <c r="G2321" s="41"/>
      <c r="H2321" s="41"/>
    </row>
    <row r="2322" spans="4:8">
      <c r="D2322" s="40"/>
      <c r="E2322" s="41"/>
      <c r="F2322" s="41"/>
      <c r="G2322" s="41"/>
      <c r="H2322" s="41"/>
    </row>
    <row r="2323" spans="4:8">
      <c r="D2323" s="40"/>
      <c r="E2323" s="41"/>
      <c r="F2323" s="41"/>
      <c r="G2323" s="41"/>
      <c r="H2323" s="41"/>
    </row>
    <row r="2324" spans="4:8">
      <c r="D2324" s="40"/>
      <c r="E2324" s="41"/>
      <c r="F2324" s="41"/>
      <c r="G2324" s="41"/>
      <c r="H2324" s="41"/>
    </row>
    <row r="2325" spans="4:8">
      <c r="D2325" s="40"/>
      <c r="E2325" s="41"/>
      <c r="F2325" s="41"/>
      <c r="G2325" s="41"/>
      <c r="H2325" s="41"/>
    </row>
    <row r="2326" spans="4:8">
      <c r="D2326" s="40"/>
      <c r="E2326" s="41"/>
      <c r="F2326" s="41"/>
      <c r="G2326" s="41"/>
      <c r="H2326" s="41"/>
    </row>
    <row r="2327" spans="4:8">
      <c r="D2327" s="40"/>
      <c r="E2327" s="41"/>
      <c r="F2327" s="41"/>
      <c r="G2327" s="41"/>
      <c r="H2327" s="41"/>
    </row>
    <row r="2328" spans="4:8">
      <c r="D2328" s="40"/>
      <c r="E2328" s="41"/>
      <c r="F2328" s="41"/>
      <c r="G2328" s="41"/>
      <c r="H2328" s="41"/>
    </row>
    <row r="2329" spans="4:8">
      <c r="D2329" s="40"/>
      <c r="E2329" s="41"/>
      <c r="F2329" s="41"/>
      <c r="G2329" s="41"/>
      <c r="H2329" s="41"/>
    </row>
    <row r="2330" spans="4:8">
      <c r="D2330" s="40"/>
      <c r="E2330" s="41"/>
      <c r="F2330" s="41"/>
      <c r="G2330" s="41"/>
      <c r="H2330" s="41"/>
    </row>
    <row r="2331" spans="4:8">
      <c r="D2331" s="40"/>
      <c r="E2331" s="41"/>
      <c r="F2331" s="41"/>
      <c r="G2331" s="41"/>
      <c r="H2331" s="41"/>
    </row>
    <row r="2332" spans="4:8">
      <c r="D2332" s="40"/>
      <c r="E2332" s="41"/>
      <c r="F2332" s="41"/>
      <c r="G2332" s="41"/>
      <c r="H2332" s="41"/>
    </row>
    <row r="2333" spans="4:8">
      <c r="D2333" s="40"/>
      <c r="E2333" s="41"/>
      <c r="F2333" s="41"/>
      <c r="G2333" s="41"/>
      <c r="H2333" s="41"/>
    </row>
    <row r="2334" spans="4:8">
      <c r="D2334" s="40"/>
      <c r="E2334" s="41"/>
      <c r="F2334" s="41"/>
      <c r="G2334" s="41"/>
      <c r="H2334" s="41"/>
    </row>
    <row r="2335" spans="4:8">
      <c r="D2335" s="40"/>
      <c r="E2335" s="41"/>
      <c r="F2335" s="41"/>
      <c r="G2335" s="41"/>
      <c r="H2335" s="41"/>
    </row>
    <row r="2336" spans="4:8">
      <c r="D2336" s="40"/>
      <c r="E2336" s="41"/>
      <c r="F2336" s="41"/>
      <c r="G2336" s="41"/>
      <c r="H2336" s="41"/>
    </row>
    <row r="2337" spans="4:8">
      <c r="D2337" s="40"/>
      <c r="E2337" s="41"/>
      <c r="F2337" s="41"/>
      <c r="G2337" s="41"/>
      <c r="H2337" s="41"/>
    </row>
    <row r="2338" spans="4:8">
      <c r="D2338" s="40"/>
      <c r="E2338" s="41"/>
      <c r="F2338" s="41"/>
      <c r="G2338" s="41"/>
      <c r="H2338" s="41"/>
    </row>
    <row r="2339" spans="4:8">
      <c r="D2339" s="40"/>
      <c r="E2339" s="41"/>
      <c r="F2339" s="41"/>
      <c r="G2339" s="41"/>
      <c r="H2339" s="41"/>
    </row>
    <row r="2340" spans="4:8">
      <c r="D2340" s="40"/>
      <c r="E2340" s="41"/>
      <c r="F2340" s="41"/>
      <c r="G2340" s="41"/>
      <c r="H2340" s="41"/>
    </row>
    <row r="2341" spans="4:8">
      <c r="D2341" s="40"/>
      <c r="E2341" s="41"/>
      <c r="F2341" s="41"/>
      <c r="G2341" s="41"/>
      <c r="H2341" s="41"/>
    </row>
    <row r="2342" spans="4:8">
      <c r="D2342" s="40"/>
      <c r="E2342" s="41"/>
      <c r="F2342" s="41"/>
      <c r="G2342" s="41"/>
      <c r="H2342" s="41"/>
    </row>
    <row r="2343" spans="4:8">
      <c r="D2343" s="40"/>
      <c r="E2343" s="41"/>
      <c r="F2343" s="41"/>
      <c r="G2343" s="41"/>
      <c r="H2343" s="41"/>
    </row>
    <row r="2344" spans="4:8">
      <c r="D2344" s="40"/>
      <c r="E2344" s="41"/>
      <c r="F2344" s="41"/>
      <c r="G2344" s="41"/>
      <c r="H2344" s="41"/>
    </row>
    <row r="2345" spans="4:8">
      <c r="D2345" s="40"/>
      <c r="E2345" s="41"/>
      <c r="F2345" s="41"/>
      <c r="G2345" s="41"/>
      <c r="H2345" s="41"/>
    </row>
    <row r="2346" spans="4:8">
      <c r="D2346" s="40"/>
      <c r="E2346" s="41"/>
      <c r="F2346" s="41"/>
      <c r="G2346" s="41"/>
      <c r="H2346" s="41"/>
    </row>
    <row r="2347" spans="4:8">
      <c r="D2347" s="40"/>
      <c r="E2347" s="41"/>
      <c r="F2347" s="41"/>
      <c r="G2347" s="41"/>
      <c r="H2347" s="41"/>
    </row>
    <row r="2348" spans="4:8">
      <c r="D2348" s="40"/>
      <c r="E2348" s="41"/>
      <c r="F2348" s="41"/>
      <c r="G2348" s="41"/>
      <c r="H2348" s="41"/>
    </row>
    <row r="2349" spans="4:8">
      <c r="D2349" s="40"/>
      <c r="E2349" s="41"/>
      <c r="F2349" s="41"/>
      <c r="G2349" s="41"/>
      <c r="H2349" s="41"/>
    </row>
    <row r="2350" spans="4:8">
      <c r="D2350" s="40"/>
      <c r="E2350" s="41"/>
      <c r="F2350" s="41"/>
      <c r="G2350" s="41"/>
      <c r="H2350" s="41"/>
    </row>
    <row r="2351" spans="4:8">
      <c r="D2351" s="40"/>
      <c r="E2351" s="41"/>
      <c r="F2351" s="41"/>
      <c r="G2351" s="41"/>
      <c r="H2351" s="41"/>
    </row>
    <row r="2352" spans="4:8">
      <c r="D2352" s="40"/>
      <c r="E2352" s="41"/>
      <c r="F2352" s="41"/>
      <c r="G2352" s="41"/>
      <c r="H2352" s="41"/>
    </row>
    <row r="2353" spans="4:8">
      <c r="D2353" s="40"/>
      <c r="E2353" s="41"/>
      <c r="F2353" s="41"/>
      <c r="G2353" s="41"/>
      <c r="H2353" s="41"/>
    </row>
    <row r="2354" spans="4:8">
      <c r="D2354" s="40"/>
      <c r="E2354" s="41"/>
      <c r="F2354" s="41"/>
      <c r="G2354" s="41"/>
      <c r="H2354" s="41"/>
    </row>
    <row r="2355" spans="4:8">
      <c r="D2355" s="40"/>
      <c r="E2355" s="41"/>
      <c r="F2355" s="41"/>
      <c r="G2355" s="41"/>
      <c r="H2355" s="41"/>
    </row>
    <row r="2356" spans="4:8">
      <c r="D2356" s="40"/>
      <c r="E2356" s="41"/>
      <c r="F2356" s="41"/>
      <c r="G2356" s="41"/>
      <c r="H2356" s="41"/>
    </row>
    <row r="2357" spans="4:8">
      <c r="D2357" s="40"/>
      <c r="E2357" s="41"/>
      <c r="F2357" s="41"/>
      <c r="G2357" s="41"/>
      <c r="H2357" s="41"/>
    </row>
    <row r="2358" spans="4:8">
      <c r="D2358" s="40"/>
      <c r="E2358" s="41"/>
      <c r="F2358" s="41"/>
      <c r="G2358" s="41"/>
      <c r="H2358" s="41"/>
    </row>
    <row r="2359" spans="4:8">
      <c r="D2359" s="40"/>
      <c r="E2359" s="41"/>
      <c r="F2359" s="41"/>
      <c r="G2359" s="41"/>
      <c r="H2359" s="41"/>
    </row>
    <row r="2360" spans="4:8">
      <c r="D2360" s="40"/>
      <c r="E2360" s="41"/>
      <c r="F2360" s="41"/>
      <c r="G2360" s="41"/>
      <c r="H2360" s="41"/>
    </row>
    <row r="2361" spans="4:8">
      <c r="D2361" s="40"/>
      <c r="E2361" s="41"/>
      <c r="F2361" s="41"/>
      <c r="G2361" s="41"/>
      <c r="H2361" s="41"/>
    </row>
    <row r="2362" spans="4:8">
      <c r="D2362" s="40"/>
      <c r="E2362" s="41"/>
      <c r="F2362" s="41"/>
      <c r="G2362" s="41"/>
      <c r="H2362" s="41"/>
    </row>
    <row r="2363" spans="4:8">
      <c r="D2363" s="40"/>
      <c r="E2363" s="41"/>
      <c r="F2363" s="41"/>
      <c r="G2363" s="41"/>
      <c r="H2363" s="41"/>
    </row>
    <row r="2364" spans="4:8">
      <c r="D2364" s="40"/>
      <c r="E2364" s="41"/>
      <c r="F2364" s="41"/>
      <c r="G2364" s="41"/>
      <c r="H2364" s="41"/>
    </row>
    <row r="2365" spans="4:8">
      <c r="D2365" s="40"/>
      <c r="E2365" s="41"/>
      <c r="F2365" s="41"/>
      <c r="G2365" s="41"/>
      <c r="H2365" s="41"/>
    </row>
    <row r="2366" spans="4:8">
      <c r="D2366" s="40"/>
      <c r="E2366" s="41"/>
      <c r="F2366" s="41"/>
      <c r="G2366" s="41"/>
      <c r="H2366" s="41"/>
    </row>
    <row r="2367" spans="4:8">
      <c r="D2367" s="40"/>
      <c r="E2367" s="41"/>
      <c r="F2367" s="41"/>
      <c r="G2367" s="41"/>
      <c r="H2367" s="41"/>
    </row>
    <row r="2368" spans="4:8">
      <c r="D2368" s="40"/>
      <c r="E2368" s="41"/>
      <c r="F2368" s="41"/>
      <c r="G2368" s="41"/>
      <c r="H2368" s="41"/>
    </row>
    <row r="2369" spans="4:8">
      <c r="D2369" s="40"/>
      <c r="E2369" s="41"/>
      <c r="F2369" s="41"/>
      <c r="G2369" s="41"/>
      <c r="H2369" s="41"/>
    </row>
    <row r="2370" spans="4:8">
      <c r="D2370" s="40"/>
      <c r="E2370" s="41"/>
      <c r="F2370" s="41"/>
      <c r="G2370" s="41"/>
      <c r="H2370" s="41"/>
    </row>
    <row r="2371" spans="4:8">
      <c r="D2371" s="40"/>
      <c r="E2371" s="41"/>
      <c r="F2371" s="41"/>
      <c r="G2371" s="41"/>
      <c r="H2371" s="41"/>
    </row>
    <row r="2372" spans="4:8">
      <c r="D2372" s="40"/>
      <c r="E2372" s="41"/>
      <c r="F2372" s="41"/>
      <c r="G2372" s="41"/>
      <c r="H2372" s="41"/>
    </row>
    <row r="2373" spans="4:8">
      <c r="D2373" s="40"/>
      <c r="E2373" s="41"/>
      <c r="F2373" s="41"/>
      <c r="G2373" s="41"/>
      <c r="H2373" s="41"/>
    </row>
    <row r="2374" spans="4:8">
      <c r="D2374" s="40"/>
      <c r="E2374" s="41"/>
      <c r="F2374" s="41"/>
      <c r="G2374" s="41"/>
      <c r="H2374" s="41"/>
    </row>
    <row r="2375" spans="4:8">
      <c r="D2375" s="40"/>
      <c r="E2375" s="41"/>
      <c r="F2375" s="41"/>
      <c r="G2375" s="41"/>
      <c r="H2375" s="41"/>
    </row>
    <row r="2376" spans="4:8">
      <c r="D2376" s="40"/>
      <c r="E2376" s="41"/>
      <c r="F2376" s="41"/>
      <c r="G2376" s="41"/>
      <c r="H2376" s="41"/>
    </row>
    <row r="2377" spans="4:8">
      <c r="D2377" s="40"/>
      <c r="E2377" s="41"/>
      <c r="F2377" s="41"/>
      <c r="G2377" s="41"/>
      <c r="H2377" s="41"/>
    </row>
    <row r="2378" spans="4:8">
      <c r="D2378" s="40"/>
      <c r="E2378" s="41"/>
      <c r="F2378" s="41"/>
      <c r="G2378" s="41"/>
      <c r="H2378" s="41"/>
    </row>
    <row r="2379" spans="4:8">
      <c r="D2379" s="40"/>
      <c r="E2379" s="41"/>
      <c r="F2379" s="41"/>
      <c r="G2379" s="41"/>
      <c r="H2379" s="41"/>
    </row>
    <row r="2380" spans="4:8">
      <c r="D2380" s="40"/>
      <c r="E2380" s="41"/>
      <c r="F2380" s="41"/>
      <c r="G2380" s="41"/>
      <c r="H2380" s="41"/>
    </row>
    <row r="2381" spans="4:8">
      <c r="D2381" s="40"/>
      <c r="E2381" s="41"/>
      <c r="F2381" s="41"/>
      <c r="G2381" s="41"/>
      <c r="H2381" s="41"/>
    </row>
    <row r="2382" spans="4:8">
      <c r="D2382" s="40"/>
      <c r="E2382" s="41"/>
      <c r="F2382" s="41"/>
      <c r="G2382" s="41"/>
      <c r="H2382" s="41"/>
    </row>
    <row r="2383" spans="4:8">
      <c r="D2383" s="40"/>
      <c r="E2383" s="41"/>
      <c r="F2383" s="41"/>
      <c r="G2383" s="41"/>
      <c r="H2383" s="41"/>
    </row>
    <row r="2384" spans="4:8">
      <c r="D2384" s="40"/>
      <c r="E2384" s="41"/>
      <c r="F2384" s="41"/>
      <c r="G2384" s="41"/>
      <c r="H2384" s="41"/>
    </row>
    <row r="2385" spans="4:8">
      <c r="D2385" s="40"/>
      <c r="E2385" s="41"/>
      <c r="F2385" s="41"/>
      <c r="G2385" s="41"/>
      <c r="H2385" s="41"/>
    </row>
    <row r="2386" spans="4:8">
      <c r="D2386" s="40"/>
      <c r="E2386" s="41"/>
      <c r="F2386" s="41"/>
      <c r="G2386" s="41"/>
      <c r="H2386" s="41"/>
    </row>
    <row r="2387" spans="4:8">
      <c r="D2387" s="40"/>
      <c r="E2387" s="41"/>
      <c r="F2387" s="41"/>
      <c r="G2387" s="41"/>
      <c r="H2387" s="41"/>
    </row>
    <row r="2388" spans="4:8">
      <c r="D2388" s="40"/>
      <c r="E2388" s="41"/>
      <c r="F2388" s="41"/>
      <c r="G2388" s="41"/>
      <c r="H2388" s="41"/>
    </row>
    <row r="2389" spans="4:8">
      <c r="D2389" s="40"/>
      <c r="E2389" s="41"/>
      <c r="F2389" s="41"/>
      <c r="G2389" s="41"/>
      <c r="H2389" s="41"/>
    </row>
    <row r="2390" spans="4:8">
      <c r="D2390" s="40"/>
      <c r="E2390" s="41"/>
      <c r="F2390" s="41"/>
      <c r="G2390" s="41"/>
      <c r="H2390" s="41"/>
    </row>
    <row r="2391" spans="4:8">
      <c r="D2391" s="40"/>
      <c r="E2391" s="41"/>
      <c r="F2391" s="41"/>
      <c r="G2391" s="41"/>
      <c r="H2391" s="41"/>
    </row>
    <row r="2392" spans="4:8">
      <c r="D2392" s="40"/>
      <c r="E2392" s="41"/>
      <c r="F2392" s="41"/>
      <c r="G2392" s="41"/>
      <c r="H2392" s="41"/>
    </row>
    <row r="2393" spans="4:8">
      <c r="D2393" s="40"/>
      <c r="E2393" s="41"/>
      <c r="F2393" s="41"/>
      <c r="G2393" s="41"/>
      <c r="H2393" s="41"/>
    </row>
    <row r="2394" spans="4:8">
      <c r="D2394" s="40"/>
      <c r="E2394" s="41"/>
      <c r="F2394" s="41"/>
      <c r="G2394" s="41"/>
      <c r="H2394" s="41"/>
    </row>
    <row r="2395" spans="4:8">
      <c r="D2395" s="40"/>
      <c r="E2395" s="41"/>
      <c r="F2395" s="41"/>
      <c r="G2395" s="41"/>
      <c r="H2395" s="41"/>
    </row>
    <row r="2396" spans="4:8">
      <c r="D2396" s="40"/>
      <c r="E2396" s="41"/>
      <c r="F2396" s="41"/>
      <c r="G2396" s="41"/>
      <c r="H2396" s="41"/>
    </row>
    <row r="2397" spans="4:8">
      <c r="D2397" s="40"/>
      <c r="E2397" s="41"/>
      <c r="F2397" s="41"/>
      <c r="G2397" s="41"/>
      <c r="H2397" s="41"/>
    </row>
    <row r="2398" spans="4:8">
      <c r="D2398" s="40"/>
      <c r="E2398" s="41"/>
      <c r="F2398" s="41"/>
      <c r="G2398" s="41"/>
      <c r="H2398" s="41"/>
    </row>
    <row r="2399" spans="4:8">
      <c r="D2399" s="40"/>
      <c r="E2399" s="41"/>
      <c r="F2399" s="41"/>
      <c r="G2399" s="41"/>
      <c r="H2399" s="41"/>
    </row>
    <row r="2400" spans="4:8">
      <c r="D2400" s="40"/>
      <c r="E2400" s="41"/>
      <c r="F2400" s="41"/>
      <c r="G2400" s="41"/>
      <c r="H2400" s="41"/>
    </row>
    <row r="2401" spans="4:8">
      <c r="D2401" s="40"/>
      <c r="E2401" s="41"/>
      <c r="F2401" s="41"/>
      <c r="G2401" s="41"/>
      <c r="H2401" s="41"/>
    </row>
    <row r="2402" spans="4:8">
      <c r="D2402" s="40"/>
      <c r="E2402" s="41"/>
      <c r="F2402" s="41"/>
      <c r="G2402" s="41"/>
      <c r="H2402" s="41"/>
    </row>
    <row r="2403" spans="4:8">
      <c r="D2403" s="40"/>
      <c r="E2403" s="41"/>
      <c r="F2403" s="41"/>
      <c r="G2403" s="41"/>
      <c r="H2403" s="41"/>
    </row>
    <row r="2404" spans="4:8">
      <c r="D2404" s="40"/>
      <c r="E2404" s="41"/>
      <c r="F2404" s="41"/>
      <c r="G2404" s="41"/>
      <c r="H2404" s="41"/>
    </row>
    <row r="2405" spans="4:8">
      <c r="D2405" s="40"/>
      <c r="E2405" s="41"/>
      <c r="F2405" s="41"/>
      <c r="G2405" s="41"/>
      <c r="H2405" s="41"/>
    </row>
    <row r="2406" spans="4:8">
      <c r="D2406" s="40"/>
      <c r="E2406" s="41"/>
      <c r="F2406" s="41"/>
      <c r="G2406" s="41"/>
      <c r="H2406" s="41"/>
    </row>
    <row r="2407" spans="4:8">
      <c r="D2407" s="40"/>
      <c r="E2407" s="41"/>
      <c r="F2407" s="41"/>
      <c r="G2407" s="41"/>
      <c r="H2407" s="41"/>
    </row>
    <row r="2408" spans="4:8">
      <c r="D2408" s="40"/>
      <c r="E2408" s="41"/>
      <c r="F2408" s="41"/>
      <c r="G2408" s="41"/>
      <c r="H2408" s="41"/>
    </row>
    <row r="2409" spans="4:8">
      <c r="D2409" s="40"/>
      <c r="E2409" s="41"/>
      <c r="F2409" s="41"/>
      <c r="G2409" s="41"/>
      <c r="H2409" s="41"/>
    </row>
    <row r="2410" spans="4:8">
      <c r="D2410" s="40"/>
      <c r="E2410" s="41"/>
      <c r="F2410" s="41"/>
      <c r="G2410" s="41"/>
      <c r="H2410" s="41"/>
    </row>
    <row r="2411" spans="4:8">
      <c r="D2411" s="40"/>
      <c r="E2411" s="41"/>
      <c r="F2411" s="41"/>
      <c r="G2411" s="41"/>
      <c r="H2411" s="41"/>
    </row>
    <row r="2412" spans="4:8">
      <c r="D2412" s="40"/>
      <c r="E2412" s="41"/>
      <c r="F2412" s="41"/>
      <c r="G2412" s="41"/>
      <c r="H2412" s="41"/>
    </row>
    <row r="2413" spans="4:8">
      <c r="D2413" s="40"/>
      <c r="E2413" s="41"/>
      <c r="F2413" s="41"/>
      <c r="G2413" s="41"/>
      <c r="H2413" s="41"/>
    </row>
    <row r="2414" spans="4:8">
      <c r="D2414" s="40"/>
      <c r="E2414" s="41"/>
      <c r="F2414" s="41"/>
      <c r="G2414" s="41"/>
      <c r="H2414" s="41"/>
    </row>
    <row r="2415" spans="4:8">
      <c r="D2415" s="40"/>
      <c r="E2415" s="41"/>
      <c r="F2415" s="41"/>
      <c r="G2415" s="41"/>
      <c r="H2415" s="41"/>
    </row>
    <row r="2416" spans="4:8">
      <c r="D2416" s="40"/>
      <c r="E2416" s="41"/>
      <c r="F2416" s="41"/>
      <c r="G2416" s="41"/>
      <c r="H2416" s="41"/>
    </row>
    <row r="2417" spans="4:8">
      <c r="D2417" s="40"/>
      <c r="E2417" s="41"/>
      <c r="F2417" s="41"/>
      <c r="G2417" s="41"/>
      <c r="H2417" s="41"/>
    </row>
    <row r="2418" spans="4:8">
      <c r="D2418" s="40"/>
      <c r="E2418" s="41"/>
      <c r="F2418" s="41"/>
      <c r="G2418" s="41"/>
      <c r="H2418" s="41"/>
    </row>
    <row r="2419" spans="4:8">
      <c r="D2419" s="40"/>
      <c r="E2419" s="41"/>
      <c r="F2419" s="41"/>
      <c r="G2419" s="41"/>
      <c r="H2419" s="41"/>
    </row>
    <row r="2420" spans="4:8">
      <c r="D2420" s="40"/>
      <c r="E2420" s="41"/>
      <c r="F2420" s="41"/>
      <c r="G2420" s="41"/>
      <c r="H2420" s="41"/>
    </row>
    <row r="2421" spans="4:8">
      <c r="D2421" s="40"/>
      <c r="E2421" s="41"/>
      <c r="F2421" s="41"/>
      <c r="G2421" s="41"/>
      <c r="H2421" s="41"/>
    </row>
    <row r="2422" spans="4:8">
      <c r="D2422" s="40"/>
      <c r="E2422" s="41"/>
      <c r="F2422" s="41"/>
      <c r="G2422" s="41"/>
      <c r="H2422" s="41"/>
    </row>
    <row r="2423" spans="4:8">
      <c r="D2423" s="40"/>
      <c r="E2423" s="41"/>
      <c r="F2423" s="41"/>
      <c r="G2423" s="41"/>
      <c r="H2423" s="41"/>
    </row>
    <row r="2424" spans="4:8">
      <c r="D2424" s="40"/>
      <c r="E2424" s="41"/>
      <c r="F2424" s="41"/>
      <c r="G2424" s="41"/>
      <c r="H2424" s="41"/>
    </row>
    <row r="2425" spans="4:8">
      <c r="D2425" s="40"/>
      <c r="E2425" s="41"/>
      <c r="F2425" s="41"/>
      <c r="G2425" s="41"/>
      <c r="H2425" s="41"/>
    </row>
    <row r="2426" spans="4:8">
      <c r="D2426" s="40"/>
      <c r="E2426" s="41"/>
      <c r="F2426" s="41"/>
      <c r="G2426" s="41"/>
      <c r="H2426" s="41"/>
    </row>
    <row r="2427" spans="4:8">
      <c r="D2427" s="40"/>
      <c r="E2427" s="41"/>
      <c r="F2427" s="41"/>
      <c r="G2427" s="41"/>
      <c r="H2427" s="41"/>
    </row>
    <row r="2428" spans="4:8">
      <c r="D2428" s="40"/>
      <c r="E2428" s="41"/>
      <c r="F2428" s="41"/>
      <c r="G2428" s="41"/>
      <c r="H2428" s="41"/>
    </row>
    <row r="2429" spans="4:8">
      <c r="D2429" s="40"/>
      <c r="E2429" s="41"/>
      <c r="F2429" s="41"/>
      <c r="G2429" s="41"/>
      <c r="H2429" s="41"/>
    </row>
    <row r="2430" spans="4:8">
      <c r="D2430" s="40"/>
      <c r="E2430" s="41"/>
      <c r="F2430" s="41"/>
      <c r="G2430" s="41"/>
      <c r="H2430" s="41"/>
    </row>
    <row r="2431" spans="4:8">
      <c r="D2431" s="40"/>
      <c r="E2431" s="41"/>
      <c r="F2431" s="41"/>
      <c r="G2431" s="41"/>
      <c r="H2431" s="41"/>
    </row>
    <row r="2432" spans="4:8">
      <c r="D2432" s="40"/>
      <c r="E2432" s="41"/>
      <c r="F2432" s="41"/>
      <c r="G2432" s="41"/>
      <c r="H2432" s="41"/>
    </row>
    <row r="2433" spans="4:8">
      <c r="D2433" s="40"/>
      <c r="E2433" s="41"/>
      <c r="F2433" s="41"/>
      <c r="G2433" s="41"/>
      <c r="H2433" s="41"/>
    </row>
    <row r="2434" spans="4:8">
      <c r="D2434" s="40"/>
      <c r="E2434" s="41"/>
      <c r="F2434" s="41"/>
      <c r="G2434" s="41"/>
      <c r="H2434" s="41"/>
    </row>
    <row r="2435" spans="4:8">
      <c r="D2435" s="40"/>
      <c r="E2435" s="41"/>
      <c r="F2435" s="41"/>
      <c r="G2435" s="41"/>
      <c r="H2435" s="41"/>
    </row>
    <row r="2436" spans="4:8">
      <c r="D2436" s="40"/>
      <c r="E2436" s="41"/>
      <c r="F2436" s="41"/>
      <c r="G2436" s="41"/>
      <c r="H2436" s="41"/>
    </row>
    <row r="2437" spans="4:8">
      <c r="D2437" s="40"/>
      <c r="E2437" s="41"/>
      <c r="F2437" s="41"/>
      <c r="G2437" s="41"/>
      <c r="H2437" s="41"/>
    </row>
    <row r="2438" spans="4:8">
      <c r="D2438" s="40"/>
      <c r="E2438" s="41"/>
      <c r="F2438" s="41"/>
      <c r="G2438" s="41"/>
      <c r="H2438" s="41"/>
    </row>
    <row r="2439" spans="4:8">
      <c r="D2439" s="40"/>
      <c r="E2439" s="41"/>
      <c r="F2439" s="41"/>
      <c r="G2439" s="41"/>
      <c r="H2439" s="41"/>
    </row>
    <row r="2440" spans="4:8">
      <c r="D2440" s="40"/>
      <c r="E2440" s="41"/>
      <c r="F2440" s="41"/>
      <c r="G2440" s="41"/>
      <c r="H2440" s="41"/>
    </row>
    <row r="2441" spans="4:8">
      <c r="D2441" s="40"/>
      <c r="E2441" s="41"/>
      <c r="F2441" s="41"/>
      <c r="G2441" s="41"/>
      <c r="H2441" s="41"/>
    </row>
    <row r="2442" spans="4:8">
      <c r="D2442" s="40"/>
      <c r="E2442" s="41"/>
      <c r="F2442" s="41"/>
      <c r="G2442" s="41"/>
      <c r="H2442" s="41"/>
    </row>
    <row r="2443" spans="4:8">
      <c r="D2443" s="40"/>
      <c r="E2443" s="41"/>
      <c r="F2443" s="41"/>
      <c r="G2443" s="41"/>
      <c r="H2443" s="41"/>
    </row>
    <row r="2444" spans="4:8">
      <c r="D2444" s="40"/>
      <c r="E2444" s="41"/>
      <c r="F2444" s="41"/>
      <c r="G2444" s="41"/>
      <c r="H2444" s="41"/>
    </row>
    <row r="2445" spans="4:8">
      <c r="D2445" s="40"/>
      <c r="E2445" s="41"/>
      <c r="F2445" s="41"/>
      <c r="G2445" s="41"/>
      <c r="H2445" s="41"/>
    </row>
    <row r="2446" spans="4:8">
      <c r="D2446" s="40"/>
      <c r="E2446" s="41"/>
      <c r="F2446" s="41"/>
      <c r="G2446" s="41"/>
      <c r="H2446" s="41"/>
    </row>
    <row r="2447" spans="4:8">
      <c r="D2447" s="40"/>
      <c r="E2447" s="41"/>
      <c r="F2447" s="41"/>
      <c r="G2447" s="41"/>
      <c r="H2447" s="41"/>
    </row>
    <row r="2448" spans="4:8">
      <c r="D2448" s="40"/>
      <c r="E2448" s="41"/>
      <c r="F2448" s="41"/>
      <c r="G2448" s="41"/>
      <c r="H2448" s="41"/>
    </row>
    <row r="2449" spans="4:8">
      <c r="D2449" s="40"/>
      <c r="E2449" s="41"/>
      <c r="F2449" s="41"/>
      <c r="G2449" s="41"/>
      <c r="H2449" s="41"/>
    </row>
    <row r="2450" spans="4:8">
      <c r="D2450" s="40"/>
      <c r="E2450" s="41"/>
      <c r="F2450" s="41"/>
      <c r="G2450" s="41"/>
      <c r="H2450" s="41"/>
    </row>
    <row r="2451" spans="4:8">
      <c r="D2451" s="40"/>
      <c r="E2451" s="41"/>
      <c r="F2451" s="41"/>
      <c r="G2451" s="41"/>
      <c r="H2451" s="41"/>
    </row>
    <row r="2452" spans="4:8">
      <c r="D2452" s="40"/>
      <c r="E2452" s="41"/>
      <c r="F2452" s="41"/>
      <c r="G2452" s="41"/>
      <c r="H2452" s="41"/>
    </row>
    <row r="2453" spans="4:8">
      <c r="D2453" s="40"/>
      <c r="E2453" s="41"/>
      <c r="F2453" s="41"/>
      <c r="G2453" s="41"/>
      <c r="H2453" s="41"/>
    </row>
    <row r="2454" spans="4:8">
      <c r="D2454" s="40"/>
      <c r="E2454" s="41"/>
      <c r="F2454" s="41"/>
      <c r="G2454" s="41"/>
      <c r="H2454" s="41"/>
    </row>
    <row r="2455" spans="4:8">
      <c r="D2455" s="40"/>
      <c r="E2455" s="41"/>
      <c r="F2455" s="41"/>
      <c r="G2455" s="41"/>
      <c r="H2455" s="41"/>
    </row>
    <row r="2456" spans="4:8">
      <c r="D2456" s="40"/>
      <c r="E2456" s="41"/>
      <c r="F2456" s="41"/>
      <c r="G2456" s="41"/>
      <c r="H2456" s="41"/>
    </row>
    <row r="2457" spans="4:8">
      <c r="D2457" s="40"/>
      <c r="E2457" s="41"/>
      <c r="F2457" s="41"/>
      <c r="G2457" s="41"/>
      <c r="H2457" s="41"/>
    </row>
    <row r="2458" spans="4:8">
      <c r="D2458" s="40"/>
      <c r="E2458" s="41"/>
      <c r="F2458" s="41"/>
      <c r="G2458" s="41"/>
      <c r="H2458" s="41"/>
    </row>
    <row r="2459" spans="4:8">
      <c r="D2459" s="40"/>
      <c r="E2459" s="41"/>
      <c r="F2459" s="41"/>
      <c r="G2459" s="41"/>
      <c r="H2459" s="41"/>
    </row>
    <row r="2460" spans="4:8">
      <c r="D2460" s="40"/>
      <c r="E2460" s="41"/>
      <c r="F2460" s="41"/>
      <c r="G2460" s="41"/>
      <c r="H2460" s="41"/>
    </row>
    <row r="2461" spans="4:8">
      <c r="D2461" s="40"/>
      <c r="E2461" s="41"/>
      <c r="F2461" s="41"/>
      <c r="G2461" s="41"/>
      <c r="H2461" s="41"/>
    </row>
    <row r="2462" spans="4:8">
      <c r="D2462" s="40"/>
      <c r="E2462" s="41"/>
      <c r="F2462" s="41"/>
      <c r="G2462" s="41"/>
      <c r="H2462" s="41"/>
    </row>
    <row r="2463" spans="4:8">
      <c r="D2463" s="40"/>
      <c r="E2463" s="41"/>
      <c r="F2463" s="41"/>
      <c r="G2463" s="41"/>
      <c r="H2463" s="41"/>
    </row>
    <row r="2464" spans="4:8">
      <c r="D2464" s="40"/>
      <c r="E2464" s="41"/>
      <c r="F2464" s="41"/>
      <c r="G2464" s="41"/>
      <c r="H2464" s="41"/>
    </row>
    <row r="2465" spans="4:8">
      <c r="D2465" s="40"/>
      <c r="E2465" s="41"/>
      <c r="F2465" s="41"/>
      <c r="G2465" s="41"/>
      <c r="H2465" s="41"/>
    </row>
    <row r="2466" spans="4:8">
      <c r="D2466" s="40"/>
      <c r="E2466" s="41"/>
      <c r="F2466" s="41"/>
      <c r="G2466" s="41"/>
      <c r="H2466" s="41"/>
    </row>
    <row r="2467" spans="4:8">
      <c r="D2467" s="40"/>
      <c r="E2467" s="41"/>
      <c r="F2467" s="41"/>
      <c r="G2467" s="41"/>
      <c r="H2467" s="41"/>
    </row>
    <row r="2468" spans="4:8">
      <c r="D2468" s="40"/>
      <c r="E2468" s="41"/>
      <c r="F2468" s="41"/>
      <c r="G2468" s="41"/>
      <c r="H2468" s="41"/>
    </row>
    <row r="2469" spans="4:8">
      <c r="D2469" s="40"/>
      <c r="E2469" s="41"/>
      <c r="F2469" s="41"/>
      <c r="G2469" s="41"/>
      <c r="H2469" s="41"/>
    </row>
    <row r="2470" spans="4:8">
      <c r="D2470" s="40"/>
      <c r="E2470" s="41"/>
      <c r="F2470" s="41"/>
      <c r="G2470" s="41"/>
      <c r="H2470" s="41"/>
    </row>
    <row r="2471" spans="4:8">
      <c r="D2471" s="40"/>
      <c r="E2471" s="41"/>
      <c r="F2471" s="41"/>
      <c r="G2471" s="41"/>
      <c r="H2471" s="41"/>
    </row>
    <row r="2472" spans="4:8">
      <c r="D2472" s="40"/>
      <c r="E2472" s="41"/>
      <c r="F2472" s="41"/>
      <c r="G2472" s="41"/>
      <c r="H2472" s="41"/>
    </row>
    <row r="2473" spans="4:8">
      <c r="D2473" s="40"/>
      <c r="E2473" s="41"/>
      <c r="F2473" s="41"/>
      <c r="G2473" s="41"/>
      <c r="H2473" s="41"/>
    </row>
    <row r="2474" spans="4:8">
      <c r="D2474" s="40"/>
      <c r="E2474" s="41"/>
      <c r="F2474" s="41"/>
      <c r="G2474" s="41"/>
      <c r="H2474" s="41"/>
    </row>
    <row r="2475" spans="4:8">
      <c r="D2475" s="40"/>
      <c r="E2475" s="41"/>
      <c r="F2475" s="41"/>
      <c r="G2475" s="41"/>
      <c r="H2475" s="41"/>
    </row>
    <row r="2476" spans="4:8">
      <c r="D2476" s="40"/>
      <c r="E2476" s="41"/>
      <c r="F2476" s="41"/>
      <c r="G2476" s="41"/>
      <c r="H2476" s="41"/>
    </row>
    <row r="2477" spans="4:8">
      <c r="D2477" s="40"/>
      <c r="E2477" s="41"/>
      <c r="F2477" s="41"/>
      <c r="G2477" s="41"/>
      <c r="H2477" s="41"/>
    </row>
    <row r="2478" spans="4:8">
      <c r="D2478" s="40"/>
      <c r="E2478" s="41"/>
      <c r="F2478" s="41"/>
      <c r="G2478" s="41"/>
      <c r="H2478" s="41"/>
    </row>
    <row r="2479" spans="4:8">
      <c r="D2479" s="40"/>
      <c r="E2479" s="41"/>
      <c r="F2479" s="41"/>
      <c r="G2479" s="41"/>
      <c r="H2479" s="41"/>
    </row>
    <row r="2480" spans="4:8">
      <c r="D2480" s="40"/>
      <c r="E2480" s="41"/>
      <c r="F2480" s="41"/>
      <c r="G2480" s="41"/>
      <c r="H2480" s="41"/>
    </row>
    <row r="2481" spans="4:8">
      <c r="D2481" s="40"/>
      <c r="E2481" s="41"/>
      <c r="F2481" s="41"/>
      <c r="G2481" s="41"/>
      <c r="H2481" s="41"/>
    </row>
    <row r="2482" spans="4:8">
      <c r="D2482" s="40"/>
      <c r="E2482" s="41"/>
      <c r="F2482" s="41"/>
      <c r="G2482" s="41"/>
      <c r="H2482" s="41"/>
    </row>
    <row r="2483" spans="4:8">
      <c r="D2483" s="40"/>
      <c r="E2483" s="41"/>
      <c r="F2483" s="41"/>
      <c r="G2483" s="41"/>
      <c r="H2483" s="41"/>
    </row>
    <row r="2484" spans="4:8">
      <c r="D2484" s="40"/>
      <c r="E2484" s="41"/>
      <c r="F2484" s="41"/>
      <c r="G2484" s="41"/>
      <c r="H2484" s="41"/>
    </row>
    <row r="2485" spans="4:8">
      <c r="D2485" s="40"/>
      <c r="E2485" s="41"/>
      <c r="F2485" s="41"/>
      <c r="G2485" s="41"/>
      <c r="H2485" s="41"/>
    </row>
    <row r="2486" spans="4:8">
      <c r="D2486" s="40"/>
      <c r="E2486" s="41"/>
      <c r="F2486" s="41"/>
      <c r="G2486" s="41"/>
      <c r="H2486" s="41"/>
    </row>
    <row r="2487" spans="4:8">
      <c r="D2487" s="40"/>
      <c r="E2487" s="41"/>
      <c r="F2487" s="41"/>
      <c r="G2487" s="41"/>
      <c r="H2487" s="41"/>
    </row>
    <row r="2488" spans="4:8">
      <c r="D2488" s="40"/>
      <c r="E2488" s="41"/>
      <c r="F2488" s="41"/>
      <c r="G2488" s="41"/>
      <c r="H2488" s="41"/>
    </row>
    <row r="2489" spans="4:8">
      <c r="D2489" s="40"/>
      <c r="E2489" s="41"/>
      <c r="F2489" s="41"/>
      <c r="G2489" s="41"/>
      <c r="H2489" s="41"/>
    </row>
    <row r="2490" spans="4:8">
      <c r="D2490" s="40"/>
      <c r="E2490" s="41"/>
      <c r="F2490" s="41"/>
      <c r="G2490" s="41"/>
      <c r="H2490" s="41"/>
    </row>
    <row r="2491" spans="4:8">
      <c r="D2491" s="40"/>
      <c r="E2491" s="41"/>
      <c r="F2491" s="41"/>
      <c r="G2491" s="41"/>
      <c r="H2491" s="41"/>
    </row>
    <row r="2492" spans="4:8">
      <c r="D2492" s="40"/>
      <c r="E2492" s="41"/>
      <c r="F2492" s="41"/>
      <c r="G2492" s="41"/>
      <c r="H2492" s="41"/>
    </row>
    <row r="2493" spans="4:8">
      <c r="D2493" s="40"/>
      <c r="E2493" s="41"/>
      <c r="F2493" s="41"/>
      <c r="G2493" s="41"/>
      <c r="H2493" s="41"/>
    </row>
    <row r="2494" spans="4:8">
      <c r="D2494" s="40"/>
      <c r="E2494" s="41"/>
      <c r="F2494" s="41"/>
      <c r="G2494" s="41"/>
      <c r="H2494" s="41"/>
    </row>
    <row r="2495" spans="4:8">
      <c r="D2495" s="40"/>
      <c r="E2495" s="41"/>
      <c r="F2495" s="41"/>
      <c r="G2495" s="41"/>
      <c r="H2495" s="41"/>
    </row>
    <row r="2496" spans="4:8">
      <c r="D2496" s="40"/>
      <c r="E2496" s="41"/>
      <c r="F2496" s="41"/>
      <c r="G2496" s="41"/>
      <c r="H2496" s="41"/>
    </row>
    <row r="2497" spans="4:8">
      <c r="D2497" s="40"/>
      <c r="E2497" s="41"/>
      <c r="F2497" s="41"/>
      <c r="G2497" s="41"/>
      <c r="H2497" s="41"/>
    </row>
    <row r="2498" spans="4:8">
      <c r="D2498" s="40"/>
      <c r="E2498" s="41"/>
      <c r="F2498" s="41"/>
      <c r="G2498" s="41"/>
      <c r="H2498" s="41"/>
    </row>
    <row r="2499" spans="4:8">
      <c r="D2499" s="40"/>
      <c r="E2499" s="41"/>
      <c r="F2499" s="41"/>
      <c r="G2499" s="41"/>
      <c r="H2499" s="41"/>
    </row>
    <row r="2500" spans="4:8">
      <c r="D2500" s="40"/>
      <c r="E2500" s="41"/>
      <c r="F2500" s="41"/>
      <c r="G2500" s="41"/>
      <c r="H2500" s="41"/>
    </row>
    <row r="2501" spans="4:8">
      <c r="D2501" s="40"/>
      <c r="E2501" s="41"/>
      <c r="F2501" s="41"/>
      <c r="G2501" s="41"/>
      <c r="H2501" s="41"/>
    </row>
    <row r="2502" spans="4:8">
      <c r="D2502" s="40"/>
      <c r="E2502" s="41"/>
      <c r="F2502" s="41"/>
      <c r="G2502" s="41"/>
      <c r="H2502" s="41"/>
    </row>
    <row r="2503" spans="4:8">
      <c r="D2503" s="40"/>
      <c r="E2503" s="41"/>
      <c r="F2503" s="41"/>
      <c r="G2503" s="41"/>
      <c r="H2503" s="41"/>
    </row>
    <row r="2504" spans="4:8">
      <c r="D2504" s="40"/>
      <c r="E2504" s="41"/>
      <c r="F2504" s="41"/>
      <c r="G2504" s="41"/>
      <c r="H2504" s="41"/>
    </row>
    <row r="2505" spans="4:8">
      <c r="D2505" s="40"/>
      <c r="E2505" s="41"/>
      <c r="F2505" s="41"/>
      <c r="G2505" s="41"/>
      <c r="H2505" s="41"/>
    </row>
    <row r="2506" spans="4:8">
      <c r="D2506" s="40"/>
      <c r="E2506" s="41"/>
      <c r="F2506" s="41"/>
      <c r="G2506" s="41"/>
      <c r="H2506" s="41"/>
    </row>
    <row r="2507" spans="4:8">
      <c r="D2507" s="40"/>
      <c r="E2507" s="41"/>
      <c r="F2507" s="41"/>
      <c r="G2507" s="41"/>
      <c r="H2507" s="41"/>
    </row>
    <row r="2508" spans="4:8">
      <c r="D2508" s="40"/>
      <c r="E2508" s="41"/>
      <c r="F2508" s="41"/>
      <c r="G2508" s="41"/>
      <c r="H2508" s="41"/>
    </row>
    <row r="2509" spans="4:8">
      <c r="D2509" s="40"/>
      <c r="E2509" s="41"/>
      <c r="F2509" s="41"/>
      <c r="G2509" s="41"/>
      <c r="H2509" s="41"/>
    </row>
    <row r="2510" spans="4:8">
      <c r="D2510" s="40"/>
      <c r="E2510" s="41"/>
      <c r="F2510" s="41"/>
      <c r="G2510" s="41"/>
      <c r="H2510" s="41"/>
    </row>
    <row r="2511" spans="4:8">
      <c r="D2511" s="40"/>
      <c r="E2511" s="41"/>
      <c r="F2511" s="41"/>
      <c r="G2511" s="41"/>
      <c r="H2511" s="41"/>
    </row>
    <row r="2512" spans="4:8">
      <c r="D2512" s="40"/>
      <c r="E2512" s="41"/>
      <c r="F2512" s="41"/>
      <c r="G2512" s="41"/>
      <c r="H2512" s="41"/>
    </row>
    <row r="2513" spans="4:8">
      <c r="D2513" s="40"/>
      <c r="E2513" s="41"/>
      <c r="F2513" s="41"/>
      <c r="G2513" s="41"/>
      <c r="H2513" s="41"/>
    </row>
    <row r="2514" spans="4:8">
      <c r="D2514" s="40"/>
      <c r="E2514" s="41"/>
      <c r="F2514" s="41"/>
      <c r="G2514" s="41"/>
      <c r="H2514" s="41"/>
    </row>
    <row r="2515" spans="4:8">
      <c r="D2515" s="40"/>
      <c r="E2515" s="41"/>
      <c r="F2515" s="41"/>
      <c r="G2515" s="41"/>
      <c r="H2515" s="41"/>
    </row>
    <row r="2516" spans="4:8">
      <c r="D2516" s="40"/>
      <c r="E2516" s="41"/>
      <c r="F2516" s="41"/>
      <c r="G2516" s="41"/>
      <c r="H2516" s="41"/>
    </row>
    <row r="2517" spans="4:8">
      <c r="D2517" s="40"/>
      <c r="E2517" s="41"/>
      <c r="F2517" s="41"/>
      <c r="G2517" s="41"/>
      <c r="H2517" s="41"/>
    </row>
    <row r="2518" spans="4:8">
      <c r="D2518" s="40"/>
      <c r="E2518" s="41"/>
      <c r="F2518" s="41"/>
      <c r="G2518" s="41"/>
      <c r="H2518" s="41"/>
    </row>
    <row r="2519" spans="4:8">
      <c r="D2519" s="40"/>
      <c r="E2519" s="41"/>
      <c r="F2519" s="41"/>
      <c r="G2519" s="41"/>
      <c r="H2519" s="41"/>
    </row>
    <row r="2520" spans="4:8">
      <c r="D2520" s="40"/>
      <c r="E2520" s="41"/>
      <c r="F2520" s="41"/>
      <c r="G2520" s="41"/>
      <c r="H2520" s="41"/>
    </row>
    <row r="2521" spans="4:8">
      <c r="D2521" s="40"/>
      <c r="E2521" s="41"/>
      <c r="F2521" s="41"/>
      <c r="G2521" s="41"/>
      <c r="H2521" s="41"/>
    </row>
    <row r="2522" spans="4:8">
      <c r="D2522" s="40"/>
      <c r="E2522" s="41"/>
      <c r="F2522" s="41"/>
      <c r="G2522" s="41"/>
      <c r="H2522" s="41"/>
    </row>
    <row r="2523" spans="4:8">
      <c r="D2523" s="40"/>
      <c r="E2523" s="41"/>
      <c r="F2523" s="41"/>
      <c r="G2523" s="41"/>
      <c r="H2523" s="41"/>
    </row>
    <row r="2524" spans="4:8">
      <c r="D2524" s="40"/>
      <c r="E2524" s="41"/>
      <c r="F2524" s="41"/>
      <c r="G2524" s="41"/>
      <c r="H2524" s="41"/>
    </row>
    <row r="2525" spans="4:8">
      <c r="D2525" s="40"/>
      <c r="E2525" s="41"/>
      <c r="F2525" s="41"/>
      <c r="G2525" s="41"/>
      <c r="H2525" s="41"/>
    </row>
    <row r="2526" spans="4:8">
      <c r="D2526" s="40"/>
      <c r="E2526" s="41"/>
      <c r="F2526" s="41"/>
      <c r="G2526" s="41"/>
      <c r="H2526" s="41"/>
    </row>
    <row r="2527" spans="4:8">
      <c r="D2527" s="40"/>
      <c r="E2527" s="41"/>
      <c r="F2527" s="41"/>
      <c r="G2527" s="41"/>
      <c r="H2527" s="41"/>
    </row>
    <row r="2528" spans="4:8">
      <c r="D2528" s="40"/>
      <c r="E2528" s="41"/>
      <c r="F2528" s="41"/>
      <c r="G2528" s="41"/>
      <c r="H2528" s="41"/>
    </row>
    <row r="2529" spans="4:8">
      <c r="D2529" s="40"/>
      <c r="E2529" s="41"/>
      <c r="F2529" s="41"/>
      <c r="G2529" s="41"/>
      <c r="H2529" s="41"/>
    </row>
    <row r="2530" spans="4:8">
      <c r="D2530" s="40"/>
      <c r="E2530" s="41"/>
      <c r="F2530" s="41"/>
      <c r="G2530" s="41"/>
      <c r="H2530" s="41"/>
    </row>
    <row r="2531" spans="4:8">
      <c r="D2531" s="40"/>
      <c r="E2531" s="41"/>
      <c r="F2531" s="41"/>
      <c r="G2531" s="41"/>
      <c r="H2531" s="41"/>
    </row>
    <row r="2532" spans="4:8">
      <c r="D2532" s="40"/>
      <c r="E2532" s="41"/>
      <c r="F2532" s="41"/>
      <c r="G2532" s="41"/>
      <c r="H2532" s="41"/>
    </row>
    <row r="2533" spans="4:8">
      <c r="D2533" s="40"/>
      <c r="E2533" s="41"/>
      <c r="F2533" s="41"/>
      <c r="G2533" s="41"/>
      <c r="H2533" s="41"/>
    </row>
    <row r="2534" spans="4:8">
      <c r="D2534" s="40"/>
      <c r="E2534" s="41"/>
      <c r="F2534" s="41"/>
      <c r="G2534" s="41"/>
      <c r="H2534" s="41"/>
    </row>
    <row r="2535" spans="4:8">
      <c r="D2535" s="40"/>
      <c r="E2535" s="41"/>
      <c r="F2535" s="41"/>
      <c r="G2535" s="41"/>
      <c r="H2535" s="41"/>
    </row>
    <row r="2536" spans="4:8">
      <c r="D2536" s="40"/>
      <c r="E2536" s="41"/>
      <c r="F2536" s="41"/>
      <c r="G2536" s="41"/>
      <c r="H2536" s="41"/>
    </row>
    <row r="2537" spans="4:8">
      <c r="D2537" s="40"/>
      <c r="E2537" s="41"/>
      <c r="F2537" s="41"/>
      <c r="G2537" s="41"/>
      <c r="H2537" s="41"/>
    </row>
    <row r="2538" spans="4:8">
      <c r="D2538" s="40"/>
      <c r="E2538" s="41"/>
      <c r="F2538" s="41"/>
      <c r="G2538" s="41"/>
      <c r="H2538" s="41"/>
    </row>
    <row r="2539" spans="4:8">
      <c r="D2539" s="40"/>
      <c r="E2539" s="41"/>
      <c r="F2539" s="41"/>
      <c r="G2539" s="41"/>
      <c r="H2539" s="41"/>
    </row>
    <row r="2540" spans="4:8">
      <c r="D2540" s="40"/>
      <c r="E2540" s="41"/>
      <c r="F2540" s="41"/>
      <c r="G2540" s="41"/>
      <c r="H2540" s="41"/>
    </row>
    <row r="2541" spans="4:8">
      <c r="D2541" s="40"/>
      <c r="E2541" s="41"/>
      <c r="F2541" s="41"/>
      <c r="G2541" s="41"/>
      <c r="H2541" s="41"/>
    </row>
    <row r="2542" spans="4:8">
      <c r="D2542" s="40"/>
      <c r="E2542" s="41"/>
      <c r="F2542" s="41"/>
      <c r="G2542" s="41"/>
      <c r="H2542" s="41"/>
    </row>
    <row r="2543" spans="4:8">
      <c r="D2543" s="40"/>
      <c r="E2543" s="41"/>
      <c r="F2543" s="41"/>
      <c r="G2543" s="41"/>
      <c r="H2543" s="41"/>
    </row>
    <row r="2544" spans="4:8">
      <c r="D2544" s="40"/>
      <c r="E2544" s="41"/>
      <c r="F2544" s="41"/>
      <c r="G2544" s="41"/>
      <c r="H2544" s="41"/>
    </row>
    <row r="2545" spans="4:8">
      <c r="D2545" s="40"/>
      <c r="E2545" s="41"/>
      <c r="F2545" s="41"/>
      <c r="G2545" s="41"/>
      <c r="H2545" s="41"/>
    </row>
    <row r="2546" spans="4:8">
      <c r="D2546" s="40"/>
      <c r="E2546" s="41"/>
      <c r="F2546" s="41"/>
      <c r="G2546" s="41"/>
      <c r="H2546" s="41"/>
    </row>
    <row r="2547" spans="4:8">
      <c r="D2547" s="40"/>
      <c r="E2547" s="41"/>
      <c r="F2547" s="41"/>
      <c r="G2547" s="41"/>
      <c r="H2547" s="41"/>
    </row>
    <row r="2548" spans="4:8">
      <c r="D2548" s="40"/>
      <c r="E2548" s="41"/>
      <c r="F2548" s="41"/>
      <c r="G2548" s="41"/>
      <c r="H2548" s="41"/>
    </row>
    <row r="2549" spans="4:8">
      <c r="D2549" s="40"/>
      <c r="E2549" s="41"/>
      <c r="F2549" s="41"/>
      <c r="G2549" s="41"/>
      <c r="H2549" s="41"/>
    </row>
    <row r="2550" spans="4:8">
      <c r="D2550" s="40"/>
      <c r="E2550" s="41"/>
      <c r="F2550" s="41"/>
      <c r="G2550" s="41"/>
      <c r="H2550" s="41"/>
    </row>
    <row r="2551" spans="4:8">
      <c r="D2551" s="40"/>
      <c r="E2551" s="41"/>
      <c r="F2551" s="41"/>
      <c r="G2551" s="41"/>
      <c r="H2551" s="41"/>
    </row>
    <row r="2552" spans="4:8">
      <c r="D2552" s="40"/>
      <c r="E2552" s="41"/>
      <c r="F2552" s="41"/>
      <c r="G2552" s="41"/>
      <c r="H2552" s="41"/>
    </row>
    <row r="2553" spans="4:8">
      <c r="D2553" s="40"/>
      <c r="E2553" s="41"/>
      <c r="F2553" s="41"/>
      <c r="G2553" s="41"/>
      <c r="H2553" s="41"/>
    </row>
    <row r="2554" spans="4:8">
      <c r="D2554" s="40"/>
      <c r="E2554" s="41"/>
      <c r="F2554" s="41"/>
      <c r="G2554" s="41"/>
      <c r="H2554" s="41"/>
    </row>
    <row r="2555" spans="4:8">
      <c r="D2555" s="40"/>
      <c r="E2555" s="41"/>
      <c r="F2555" s="41"/>
      <c r="G2555" s="41"/>
      <c r="H2555" s="41"/>
    </row>
    <row r="2556" spans="4:8">
      <c r="D2556" s="40"/>
      <c r="E2556" s="41"/>
      <c r="F2556" s="41"/>
      <c r="G2556" s="41"/>
      <c r="H2556" s="41"/>
    </row>
    <row r="2557" spans="4:8">
      <c r="D2557" s="40"/>
      <c r="E2557" s="41"/>
      <c r="F2557" s="41"/>
      <c r="G2557" s="41"/>
      <c r="H2557" s="41"/>
    </row>
    <row r="2558" spans="4:8">
      <c r="D2558" s="40"/>
      <c r="E2558" s="41"/>
      <c r="F2558" s="41"/>
      <c r="G2558" s="41"/>
      <c r="H2558" s="41"/>
    </row>
    <row r="2559" spans="4:8">
      <c r="D2559" s="40"/>
      <c r="E2559" s="41"/>
      <c r="F2559" s="41"/>
      <c r="G2559" s="41"/>
      <c r="H2559" s="41"/>
    </row>
    <row r="2560" spans="4:8">
      <c r="D2560" s="40"/>
      <c r="E2560" s="41"/>
      <c r="F2560" s="41"/>
      <c r="G2560" s="41"/>
      <c r="H2560" s="41"/>
    </row>
    <row r="2561" spans="4:8">
      <c r="D2561" s="40"/>
      <c r="E2561" s="41"/>
      <c r="F2561" s="41"/>
      <c r="G2561" s="41"/>
      <c r="H2561" s="41"/>
    </row>
    <row r="2562" spans="4:8">
      <c r="D2562" s="40"/>
      <c r="E2562" s="41"/>
      <c r="F2562" s="41"/>
      <c r="G2562" s="41"/>
      <c r="H2562" s="41"/>
    </row>
    <row r="2563" spans="4:8">
      <c r="D2563" s="40"/>
      <c r="E2563" s="41"/>
      <c r="F2563" s="41"/>
      <c r="G2563" s="41"/>
      <c r="H2563" s="41"/>
    </row>
    <row r="2564" spans="4:8">
      <c r="D2564" s="40"/>
      <c r="E2564" s="41"/>
      <c r="F2564" s="41"/>
      <c r="G2564" s="41"/>
      <c r="H2564" s="41"/>
    </row>
    <row r="2565" spans="4:8">
      <c r="D2565" s="40"/>
      <c r="E2565" s="41"/>
      <c r="F2565" s="41"/>
      <c r="G2565" s="41"/>
      <c r="H2565" s="41"/>
    </row>
    <row r="2566" spans="4:8">
      <c r="D2566" s="40"/>
      <c r="E2566" s="41"/>
      <c r="F2566" s="41"/>
      <c r="G2566" s="41"/>
      <c r="H2566" s="41"/>
    </row>
    <row r="2567" spans="4:8">
      <c r="D2567" s="40"/>
      <c r="E2567" s="41"/>
      <c r="F2567" s="41"/>
      <c r="G2567" s="41"/>
      <c r="H2567" s="41"/>
    </row>
    <row r="2568" spans="4:8">
      <c r="D2568" s="40"/>
      <c r="E2568" s="41"/>
      <c r="F2568" s="41"/>
      <c r="G2568" s="41"/>
      <c r="H2568" s="41"/>
    </row>
    <row r="2569" spans="4:8">
      <c r="D2569" s="40"/>
      <c r="E2569" s="41"/>
      <c r="F2569" s="41"/>
      <c r="G2569" s="41"/>
      <c r="H2569" s="41"/>
    </row>
    <row r="2570" spans="4:8">
      <c r="D2570" s="40"/>
      <c r="E2570" s="41"/>
      <c r="F2570" s="41"/>
      <c r="G2570" s="41"/>
      <c r="H2570" s="41"/>
    </row>
    <row r="2571" spans="4:8">
      <c r="D2571" s="40"/>
      <c r="E2571" s="41"/>
      <c r="F2571" s="41"/>
      <c r="G2571" s="41"/>
      <c r="H2571" s="41"/>
    </row>
    <row r="2572" spans="4:8">
      <c r="D2572" s="40"/>
      <c r="E2572" s="41"/>
      <c r="F2572" s="41"/>
      <c r="G2572" s="41"/>
      <c r="H2572" s="41"/>
    </row>
    <row r="2573" spans="4:8">
      <c r="D2573" s="40"/>
      <c r="E2573" s="41"/>
      <c r="F2573" s="41"/>
      <c r="G2573" s="41"/>
      <c r="H2573" s="41"/>
    </row>
    <row r="2574" spans="4:8">
      <c r="D2574" s="40"/>
      <c r="E2574" s="41"/>
      <c r="F2574" s="41"/>
      <c r="G2574" s="41"/>
      <c r="H2574" s="41"/>
    </row>
    <row r="2575" spans="4:8">
      <c r="D2575" s="40"/>
      <c r="E2575" s="41"/>
      <c r="F2575" s="41"/>
      <c r="G2575" s="41"/>
      <c r="H2575" s="41"/>
    </row>
    <row r="2576" spans="4:8">
      <c r="D2576" s="40"/>
      <c r="E2576" s="41"/>
      <c r="F2576" s="41"/>
      <c r="G2576" s="41"/>
      <c r="H2576" s="41"/>
    </row>
    <row r="2577" spans="4:8">
      <c r="D2577" s="40"/>
      <c r="E2577" s="41"/>
      <c r="F2577" s="41"/>
      <c r="G2577" s="41"/>
      <c r="H2577" s="41"/>
    </row>
    <row r="2578" spans="4:8">
      <c r="D2578" s="40"/>
      <c r="E2578" s="41"/>
      <c r="F2578" s="41"/>
      <c r="G2578" s="41"/>
      <c r="H2578" s="41"/>
    </row>
    <row r="2579" spans="4:8">
      <c r="D2579" s="40"/>
      <c r="E2579" s="41"/>
      <c r="F2579" s="41"/>
      <c r="G2579" s="41"/>
      <c r="H2579" s="41"/>
    </row>
    <row r="2580" spans="4:8">
      <c r="D2580" s="40"/>
      <c r="E2580" s="41"/>
      <c r="F2580" s="41"/>
      <c r="G2580" s="41"/>
      <c r="H2580" s="41"/>
    </row>
    <row r="2581" spans="4:8">
      <c r="D2581" s="40"/>
      <c r="E2581" s="41"/>
      <c r="F2581" s="41"/>
      <c r="G2581" s="41"/>
      <c r="H2581" s="41"/>
    </row>
    <row r="2582" spans="4:8">
      <c r="D2582" s="40"/>
      <c r="E2582" s="41"/>
      <c r="F2582" s="41"/>
      <c r="G2582" s="41"/>
      <c r="H2582" s="41"/>
    </row>
    <row r="2583" spans="4:8">
      <c r="D2583" s="40"/>
      <c r="E2583" s="41"/>
      <c r="F2583" s="41"/>
      <c r="G2583" s="41"/>
      <c r="H2583" s="41"/>
    </row>
    <row r="2584" spans="4:8">
      <c r="D2584" s="40"/>
      <c r="E2584" s="41"/>
      <c r="F2584" s="41"/>
      <c r="G2584" s="41"/>
      <c r="H2584" s="41"/>
    </row>
    <row r="2585" spans="4:8">
      <c r="D2585" s="40"/>
      <c r="E2585" s="41"/>
      <c r="F2585" s="41"/>
      <c r="G2585" s="41"/>
      <c r="H2585" s="41"/>
    </row>
    <row r="2586" spans="4:8">
      <c r="D2586" s="40"/>
      <c r="E2586" s="41"/>
      <c r="F2586" s="41"/>
      <c r="G2586" s="41"/>
      <c r="H2586" s="41"/>
    </row>
    <row r="2587" spans="4:8">
      <c r="D2587" s="40"/>
      <c r="E2587" s="41"/>
      <c r="F2587" s="41"/>
      <c r="G2587" s="41"/>
      <c r="H2587" s="41"/>
    </row>
    <row r="2588" spans="4:8">
      <c r="D2588" s="40"/>
      <c r="E2588" s="41"/>
      <c r="F2588" s="41"/>
      <c r="G2588" s="41"/>
      <c r="H2588" s="41"/>
    </row>
    <row r="2589" spans="4:8">
      <c r="D2589" s="40"/>
      <c r="E2589" s="41"/>
      <c r="F2589" s="41"/>
      <c r="G2589" s="41"/>
      <c r="H2589" s="41"/>
    </row>
    <row r="2590" spans="4:8">
      <c r="D2590" s="40"/>
      <c r="E2590" s="41"/>
      <c r="F2590" s="41"/>
      <c r="G2590" s="41"/>
      <c r="H2590" s="41"/>
    </row>
    <row r="2591" spans="4:8">
      <c r="D2591" s="40"/>
      <c r="E2591" s="41"/>
      <c r="F2591" s="41"/>
      <c r="G2591" s="41"/>
      <c r="H2591" s="41"/>
    </row>
    <row r="2592" spans="4:8">
      <c r="D2592" s="40"/>
      <c r="E2592" s="41"/>
      <c r="F2592" s="41"/>
      <c r="G2592" s="41"/>
      <c r="H2592" s="41"/>
    </row>
    <row r="2593" spans="4:8">
      <c r="D2593" s="40"/>
      <c r="E2593" s="41"/>
      <c r="F2593" s="41"/>
      <c r="G2593" s="41"/>
      <c r="H2593" s="41"/>
    </row>
    <row r="2594" spans="4:8">
      <c r="D2594" s="40"/>
      <c r="E2594" s="41"/>
      <c r="F2594" s="41"/>
      <c r="G2594" s="41"/>
      <c r="H2594" s="41"/>
    </row>
    <row r="2595" spans="4:8">
      <c r="D2595" s="40"/>
      <c r="E2595" s="41"/>
      <c r="F2595" s="41"/>
      <c r="G2595" s="41"/>
      <c r="H2595" s="41"/>
    </row>
    <row r="2596" spans="4:8">
      <c r="D2596" s="40"/>
      <c r="E2596" s="41"/>
      <c r="F2596" s="41"/>
      <c r="G2596" s="41"/>
      <c r="H2596" s="41"/>
    </row>
    <row r="2597" spans="4:8">
      <c r="D2597" s="40"/>
      <c r="E2597" s="41"/>
      <c r="F2597" s="41"/>
      <c r="G2597" s="41"/>
      <c r="H2597" s="41"/>
    </row>
    <row r="2598" spans="4:8">
      <c r="D2598" s="40"/>
      <c r="E2598" s="41"/>
      <c r="F2598" s="41"/>
      <c r="G2598" s="41"/>
      <c r="H2598" s="41"/>
    </row>
    <row r="2599" spans="4:8">
      <c r="D2599" s="40"/>
      <c r="E2599" s="41"/>
      <c r="F2599" s="41"/>
      <c r="G2599" s="41"/>
      <c r="H2599" s="41"/>
    </row>
    <row r="2600" spans="4:8">
      <c r="D2600" s="40"/>
      <c r="E2600" s="41"/>
      <c r="F2600" s="41"/>
      <c r="G2600" s="41"/>
      <c r="H2600" s="41"/>
    </row>
    <row r="2601" spans="4:8">
      <c r="D2601" s="40"/>
      <c r="E2601" s="41"/>
      <c r="F2601" s="41"/>
      <c r="G2601" s="41"/>
      <c r="H2601" s="41"/>
    </row>
    <row r="2602" spans="4:8">
      <c r="D2602" s="40"/>
      <c r="E2602" s="41"/>
      <c r="F2602" s="41"/>
      <c r="G2602" s="41"/>
      <c r="H2602" s="41"/>
    </row>
    <row r="2603" spans="4:8">
      <c r="D2603" s="40"/>
      <c r="E2603" s="41"/>
      <c r="F2603" s="41"/>
      <c r="G2603" s="41"/>
      <c r="H2603" s="41"/>
    </row>
    <row r="2604" spans="4:8">
      <c r="D2604" s="40"/>
      <c r="E2604" s="41"/>
      <c r="F2604" s="41"/>
      <c r="G2604" s="41"/>
      <c r="H2604" s="41"/>
    </row>
    <row r="2605" spans="4:8">
      <c r="D2605" s="40"/>
      <c r="E2605" s="41"/>
      <c r="F2605" s="41"/>
      <c r="G2605" s="41"/>
      <c r="H2605" s="41"/>
    </row>
    <row r="2606" spans="4:8">
      <c r="D2606" s="40"/>
      <c r="E2606" s="41"/>
      <c r="F2606" s="41"/>
      <c r="G2606" s="41"/>
      <c r="H2606" s="41"/>
    </row>
    <row r="2607" spans="4:8">
      <c r="D2607" s="40"/>
      <c r="E2607" s="41"/>
      <c r="F2607" s="41"/>
      <c r="G2607" s="41"/>
      <c r="H2607" s="41"/>
    </row>
    <row r="2608" spans="4:8">
      <c r="D2608" s="40"/>
      <c r="E2608" s="41"/>
      <c r="F2608" s="41"/>
      <c r="G2608" s="41"/>
      <c r="H2608" s="41"/>
    </row>
    <row r="2609" spans="4:8">
      <c r="D2609" s="40"/>
      <c r="E2609" s="41"/>
      <c r="F2609" s="41"/>
      <c r="G2609" s="41"/>
      <c r="H2609" s="41"/>
    </row>
    <row r="2610" spans="4:8">
      <c r="D2610" s="40"/>
      <c r="E2610" s="41"/>
      <c r="F2610" s="41"/>
      <c r="G2610" s="41"/>
      <c r="H2610" s="41"/>
    </row>
    <row r="2611" spans="4:8">
      <c r="D2611" s="40"/>
      <c r="E2611" s="41"/>
      <c r="F2611" s="41"/>
      <c r="G2611" s="41"/>
      <c r="H2611" s="41"/>
    </row>
    <row r="2612" spans="4:8">
      <c r="D2612" s="40"/>
      <c r="E2612" s="41"/>
      <c r="F2612" s="41"/>
      <c r="G2612" s="41"/>
      <c r="H2612" s="41"/>
    </row>
    <row r="2613" spans="4:8">
      <c r="D2613" s="40"/>
      <c r="E2613" s="41"/>
      <c r="F2613" s="41"/>
      <c r="G2613" s="41"/>
      <c r="H2613" s="41"/>
    </row>
    <row r="2614" spans="4:8">
      <c r="D2614" s="40"/>
      <c r="E2614" s="41"/>
      <c r="F2614" s="41"/>
      <c r="G2614" s="41"/>
      <c r="H2614" s="41"/>
    </row>
    <row r="2615" spans="4:8">
      <c r="D2615" s="40"/>
      <c r="E2615" s="41"/>
      <c r="F2615" s="41"/>
      <c r="G2615" s="41"/>
      <c r="H2615" s="41"/>
    </row>
    <row r="2616" spans="4:8">
      <c r="D2616" s="40"/>
      <c r="E2616" s="41"/>
      <c r="F2616" s="41"/>
      <c r="G2616" s="41"/>
      <c r="H2616" s="41"/>
    </row>
    <row r="2617" spans="4:8">
      <c r="D2617" s="40"/>
      <c r="E2617" s="41"/>
      <c r="F2617" s="41"/>
      <c r="G2617" s="41"/>
      <c r="H2617" s="41"/>
    </row>
    <row r="2618" spans="4:8">
      <c r="D2618" s="40"/>
      <c r="E2618" s="41"/>
      <c r="F2618" s="41"/>
      <c r="G2618" s="41"/>
      <c r="H2618" s="41"/>
    </row>
    <row r="2619" spans="4:8">
      <c r="D2619" s="40"/>
      <c r="E2619" s="41"/>
      <c r="F2619" s="41"/>
      <c r="G2619" s="41"/>
      <c r="H2619" s="41"/>
    </row>
    <row r="2620" spans="4:8">
      <c r="D2620" s="40"/>
      <c r="E2620" s="41"/>
      <c r="F2620" s="41"/>
      <c r="G2620" s="41"/>
      <c r="H2620" s="41"/>
    </row>
    <row r="2621" spans="4:8">
      <c r="D2621" s="40"/>
      <c r="E2621" s="41"/>
      <c r="F2621" s="41"/>
      <c r="G2621" s="41"/>
      <c r="H2621" s="41"/>
    </row>
    <row r="2622" spans="4:8">
      <c r="D2622" s="40"/>
      <c r="E2622" s="41"/>
      <c r="F2622" s="41"/>
      <c r="G2622" s="41"/>
      <c r="H2622" s="41"/>
    </row>
    <row r="2623" spans="4:8">
      <c r="D2623" s="40"/>
      <c r="E2623" s="41"/>
      <c r="F2623" s="41"/>
      <c r="G2623" s="41"/>
      <c r="H2623" s="41"/>
    </row>
    <row r="2624" spans="4:8">
      <c r="D2624" s="40"/>
      <c r="E2624" s="41"/>
      <c r="F2624" s="41"/>
      <c r="G2624" s="41"/>
      <c r="H2624" s="41"/>
    </row>
    <row r="2625" spans="4:8">
      <c r="D2625" s="40"/>
      <c r="E2625" s="41"/>
      <c r="F2625" s="41"/>
      <c r="G2625" s="41"/>
      <c r="H2625" s="41"/>
    </row>
    <row r="2626" spans="4:8">
      <c r="D2626" s="40"/>
      <c r="E2626" s="41"/>
      <c r="F2626" s="41"/>
      <c r="G2626" s="41"/>
      <c r="H2626" s="41"/>
    </row>
    <row r="2627" spans="4:8">
      <c r="D2627" s="40"/>
      <c r="E2627" s="41"/>
      <c r="F2627" s="41"/>
      <c r="G2627" s="41"/>
      <c r="H2627" s="41"/>
    </row>
    <row r="2628" spans="4:8">
      <c r="D2628" s="40"/>
      <c r="E2628" s="41"/>
      <c r="F2628" s="41"/>
      <c r="G2628" s="41"/>
      <c r="H2628" s="41"/>
    </row>
    <row r="2629" spans="4:8">
      <c r="D2629" s="40"/>
      <c r="E2629" s="41"/>
      <c r="F2629" s="41"/>
      <c r="G2629" s="41"/>
      <c r="H2629" s="41"/>
    </row>
    <row r="2630" spans="4:8">
      <c r="D2630" s="40"/>
      <c r="E2630" s="41"/>
      <c r="F2630" s="41"/>
      <c r="G2630" s="41"/>
      <c r="H2630" s="41"/>
    </row>
    <row r="2631" spans="4:8">
      <c r="D2631" s="40"/>
      <c r="E2631" s="41"/>
      <c r="F2631" s="41"/>
      <c r="G2631" s="41"/>
      <c r="H2631" s="41"/>
    </row>
    <row r="2632" spans="4:8">
      <c r="D2632" s="40"/>
      <c r="E2632" s="41"/>
      <c r="F2632" s="41"/>
      <c r="G2632" s="41"/>
      <c r="H2632" s="41"/>
    </row>
    <row r="2633" spans="4:8">
      <c r="D2633" s="40"/>
      <c r="E2633" s="41"/>
      <c r="F2633" s="41"/>
      <c r="G2633" s="41"/>
      <c r="H2633" s="41"/>
    </row>
    <row r="2634" spans="4:8">
      <c r="D2634" s="40"/>
      <c r="E2634" s="41"/>
      <c r="F2634" s="41"/>
      <c r="G2634" s="41"/>
      <c r="H2634" s="41"/>
    </row>
    <row r="2635" spans="4:8">
      <c r="D2635" s="40"/>
      <c r="E2635" s="41"/>
      <c r="F2635" s="41"/>
      <c r="G2635" s="41"/>
      <c r="H2635" s="41"/>
    </row>
    <row r="2636" spans="4:8">
      <c r="D2636" s="40"/>
      <c r="E2636" s="41"/>
      <c r="F2636" s="41"/>
      <c r="G2636" s="41"/>
      <c r="H2636" s="41"/>
    </row>
    <row r="2637" spans="4:8">
      <c r="D2637" s="40"/>
      <c r="E2637" s="41"/>
      <c r="F2637" s="41"/>
      <c r="G2637" s="41"/>
      <c r="H2637" s="41"/>
    </row>
    <row r="2638" spans="4:8">
      <c r="D2638" s="40"/>
      <c r="E2638" s="41"/>
      <c r="F2638" s="41"/>
      <c r="G2638" s="41"/>
      <c r="H2638" s="41"/>
    </row>
    <row r="2639" spans="4:8">
      <c r="D2639" s="40"/>
      <c r="E2639" s="41"/>
      <c r="F2639" s="41"/>
      <c r="G2639" s="41"/>
      <c r="H2639" s="41"/>
    </row>
    <row r="2640" spans="4:8">
      <c r="D2640" s="40"/>
      <c r="E2640" s="41"/>
      <c r="F2640" s="41"/>
      <c r="G2640" s="41"/>
      <c r="H2640" s="41"/>
    </row>
    <row r="2641" spans="4:8">
      <c r="D2641" s="40"/>
      <c r="E2641" s="41"/>
      <c r="F2641" s="41"/>
      <c r="G2641" s="41"/>
      <c r="H2641" s="41"/>
    </row>
    <row r="2642" spans="4:8">
      <c r="D2642" s="40"/>
      <c r="E2642" s="41"/>
      <c r="F2642" s="41"/>
      <c r="G2642" s="41"/>
      <c r="H2642" s="41"/>
    </row>
    <row r="2643" spans="4:8">
      <c r="D2643" s="40"/>
      <c r="E2643" s="41"/>
      <c r="F2643" s="41"/>
      <c r="G2643" s="41"/>
      <c r="H2643" s="41"/>
    </row>
    <row r="2644" spans="4:8">
      <c r="D2644" s="40"/>
      <c r="E2644" s="41"/>
      <c r="F2644" s="41"/>
      <c r="G2644" s="41"/>
      <c r="H2644" s="41"/>
    </row>
    <row r="2645" spans="4:8">
      <c r="D2645" s="40"/>
      <c r="E2645" s="41"/>
      <c r="F2645" s="41"/>
      <c r="G2645" s="41"/>
      <c r="H2645" s="41"/>
    </row>
    <row r="2646" spans="4:8">
      <c r="D2646" s="40"/>
      <c r="E2646" s="41"/>
      <c r="F2646" s="41"/>
      <c r="G2646" s="41"/>
      <c r="H2646" s="41"/>
    </row>
    <row r="2647" spans="4:8">
      <c r="D2647" s="40"/>
      <c r="E2647" s="41"/>
      <c r="F2647" s="41"/>
      <c r="G2647" s="41"/>
      <c r="H2647" s="41"/>
    </row>
    <row r="2648" spans="4:8">
      <c r="D2648" s="40"/>
      <c r="E2648" s="41"/>
      <c r="F2648" s="41"/>
      <c r="G2648" s="41"/>
      <c r="H2648" s="41"/>
    </row>
    <row r="2649" spans="4:8">
      <c r="D2649" s="40"/>
      <c r="E2649" s="41"/>
      <c r="F2649" s="41"/>
      <c r="G2649" s="41"/>
      <c r="H2649" s="41"/>
    </row>
    <row r="2650" spans="4:8">
      <c r="D2650" s="40"/>
      <c r="E2650" s="41"/>
      <c r="F2650" s="41"/>
      <c r="G2650" s="41"/>
      <c r="H2650" s="41"/>
    </row>
    <row r="2651" spans="4:8">
      <c r="D2651" s="40"/>
      <c r="E2651" s="41"/>
      <c r="F2651" s="41"/>
      <c r="G2651" s="41"/>
      <c r="H2651" s="41"/>
    </row>
    <row r="2652" spans="4:8">
      <c r="D2652" s="40"/>
      <c r="E2652" s="41"/>
      <c r="F2652" s="41"/>
      <c r="G2652" s="41"/>
      <c r="H2652" s="41"/>
    </row>
    <row r="2653" spans="4:8">
      <c r="D2653" s="40"/>
      <c r="E2653" s="41"/>
      <c r="F2653" s="41"/>
      <c r="G2653" s="41"/>
      <c r="H2653" s="41"/>
    </row>
    <row r="2654" spans="4:8">
      <c r="D2654" s="40"/>
      <c r="E2654" s="41"/>
      <c r="F2654" s="41"/>
      <c r="G2654" s="41"/>
      <c r="H2654" s="41"/>
    </row>
    <row r="2655" spans="4:8">
      <c r="D2655" s="40"/>
      <c r="E2655" s="41"/>
      <c r="F2655" s="41"/>
      <c r="G2655" s="41"/>
      <c r="H2655" s="41"/>
    </row>
    <row r="2656" spans="4:8">
      <c r="D2656" s="40"/>
      <c r="E2656" s="41"/>
      <c r="F2656" s="41"/>
      <c r="G2656" s="41"/>
      <c r="H2656" s="41"/>
    </row>
    <row r="2657" spans="4:8">
      <c r="D2657" s="40"/>
      <c r="E2657" s="41"/>
      <c r="F2657" s="41"/>
      <c r="G2657" s="41"/>
      <c r="H2657" s="41"/>
    </row>
    <row r="2658" spans="4:8">
      <c r="D2658" s="40"/>
      <c r="E2658" s="41"/>
      <c r="F2658" s="41"/>
      <c r="G2658" s="41"/>
      <c r="H2658" s="41"/>
    </row>
    <row r="2659" spans="4:8">
      <c r="D2659" s="40"/>
      <c r="E2659" s="41"/>
      <c r="F2659" s="41"/>
      <c r="G2659" s="41"/>
      <c r="H2659" s="41"/>
    </row>
    <row r="2660" spans="4:8">
      <c r="D2660" s="40"/>
      <c r="E2660" s="41"/>
      <c r="F2660" s="41"/>
      <c r="G2660" s="41"/>
      <c r="H2660" s="41"/>
    </row>
    <row r="2661" spans="4:8">
      <c r="D2661" s="40"/>
      <c r="E2661" s="41"/>
      <c r="F2661" s="41"/>
      <c r="G2661" s="41"/>
      <c r="H2661" s="41"/>
    </row>
    <row r="2662" spans="4:8">
      <c r="D2662" s="40"/>
      <c r="E2662" s="41"/>
      <c r="F2662" s="41"/>
      <c r="G2662" s="41"/>
      <c r="H2662" s="41"/>
    </row>
    <row r="2663" spans="4:8">
      <c r="D2663" s="40"/>
      <c r="E2663" s="41"/>
      <c r="F2663" s="41"/>
      <c r="G2663" s="41"/>
      <c r="H2663" s="41"/>
    </row>
    <row r="2664" spans="4:8">
      <c r="D2664" s="40"/>
      <c r="E2664" s="41"/>
      <c r="F2664" s="41"/>
      <c r="G2664" s="41"/>
      <c r="H2664" s="41"/>
    </row>
    <row r="2665" spans="4:8">
      <c r="D2665" s="40"/>
      <c r="E2665" s="41"/>
      <c r="F2665" s="41"/>
      <c r="G2665" s="41"/>
      <c r="H2665" s="41"/>
    </row>
    <row r="2666" spans="4:8">
      <c r="D2666" s="40"/>
      <c r="E2666" s="41"/>
      <c r="F2666" s="41"/>
      <c r="G2666" s="41"/>
      <c r="H2666" s="41"/>
    </row>
    <row r="2667" spans="4:8">
      <c r="D2667" s="40"/>
      <c r="E2667" s="41"/>
      <c r="F2667" s="41"/>
      <c r="G2667" s="41"/>
      <c r="H2667" s="41"/>
    </row>
    <row r="2668" spans="4:8">
      <c r="D2668" s="40"/>
      <c r="E2668" s="41"/>
      <c r="F2668" s="41"/>
      <c r="G2668" s="41"/>
      <c r="H2668" s="41"/>
    </row>
    <row r="2669" spans="4:8">
      <c r="D2669" s="40"/>
      <c r="E2669" s="41"/>
      <c r="F2669" s="41"/>
      <c r="G2669" s="41"/>
      <c r="H2669" s="41"/>
    </row>
    <row r="2670" spans="4:8">
      <c r="D2670" s="40"/>
      <c r="E2670" s="41"/>
      <c r="F2670" s="41"/>
      <c r="G2670" s="41"/>
      <c r="H2670" s="41"/>
    </row>
    <row r="2671" spans="4:8">
      <c r="D2671" s="40"/>
      <c r="E2671" s="41"/>
      <c r="F2671" s="41"/>
      <c r="G2671" s="41"/>
      <c r="H2671" s="41"/>
    </row>
    <row r="2672" spans="4:8">
      <c r="D2672" s="40"/>
      <c r="E2672" s="41"/>
      <c r="F2672" s="41"/>
      <c r="G2672" s="41"/>
      <c r="H2672" s="41"/>
    </row>
    <row r="2673" spans="4:8">
      <c r="D2673" s="40"/>
      <c r="E2673" s="41"/>
      <c r="F2673" s="41"/>
      <c r="G2673" s="41"/>
      <c r="H2673" s="41"/>
    </row>
    <row r="2674" spans="4:8">
      <c r="D2674" s="40"/>
      <c r="E2674" s="41"/>
      <c r="F2674" s="41"/>
      <c r="G2674" s="41"/>
      <c r="H2674" s="41"/>
    </row>
    <row r="2675" spans="4:8">
      <c r="D2675" s="40"/>
      <c r="E2675" s="41"/>
      <c r="F2675" s="41"/>
      <c r="G2675" s="41"/>
      <c r="H2675" s="41"/>
    </row>
    <row r="2676" spans="4:8">
      <c r="D2676" s="40"/>
      <c r="E2676" s="41"/>
      <c r="F2676" s="41"/>
      <c r="G2676" s="41"/>
      <c r="H2676" s="41"/>
    </row>
    <row r="2677" spans="4:8">
      <c r="D2677" s="40"/>
      <c r="E2677" s="41"/>
      <c r="F2677" s="41"/>
      <c r="G2677" s="41"/>
      <c r="H2677" s="41"/>
    </row>
    <row r="2678" spans="4:8">
      <c r="D2678" s="40"/>
      <c r="E2678" s="41"/>
      <c r="F2678" s="41"/>
      <c r="G2678" s="41"/>
      <c r="H2678" s="41"/>
    </row>
    <row r="2679" spans="4:8">
      <c r="D2679" s="40"/>
      <c r="E2679" s="41"/>
      <c r="F2679" s="41"/>
      <c r="G2679" s="41"/>
      <c r="H2679" s="41"/>
    </row>
    <row r="2680" spans="4:8">
      <c r="D2680" s="40"/>
      <c r="E2680" s="41"/>
      <c r="F2680" s="41"/>
      <c r="G2680" s="41"/>
      <c r="H2680" s="41"/>
    </row>
    <row r="2681" spans="4:8">
      <c r="D2681" s="40"/>
      <c r="E2681" s="41"/>
      <c r="F2681" s="41"/>
      <c r="G2681" s="41"/>
      <c r="H2681" s="41"/>
    </row>
    <row r="2682" spans="4:8">
      <c r="D2682" s="40"/>
      <c r="E2682" s="41"/>
      <c r="F2682" s="41"/>
      <c r="G2682" s="41"/>
      <c r="H2682" s="41"/>
    </row>
    <row r="2683" spans="4:8">
      <c r="D2683" s="40"/>
      <c r="E2683" s="41"/>
      <c r="F2683" s="41"/>
      <c r="G2683" s="41"/>
      <c r="H2683" s="41"/>
    </row>
    <row r="2684" spans="4:8">
      <c r="D2684" s="40"/>
      <c r="E2684" s="41"/>
      <c r="F2684" s="41"/>
      <c r="G2684" s="41"/>
      <c r="H2684" s="41"/>
    </row>
    <row r="2685" spans="4:8">
      <c r="D2685" s="40"/>
      <c r="E2685" s="41"/>
      <c r="F2685" s="41"/>
      <c r="G2685" s="41"/>
      <c r="H2685" s="41"/>
    </row>
    <row r="2686" spans="4:8">
      <c r="D2686" s="40"/>
      <c r="E2686" s="41"/>
      <c r="F2686" s="41"/>
      <c r="G2686" s="41"/>
      <c r="H2686" s="41"/>
    </row>
    <row r="2687" spans="4:8">
      <c r="D2687" s="40"/>
      <c r="E2687" s="41"/>
      <c r="F2687" s="41"/>
      <c r="G2687" s="41"/>
      <c r="H2687" s="41"/>
    </row>
    <row r="2688" spans="4:8">
      <c r="D2688" s="40"/>
      <c r="E2688" s="41"/>
      <c r="F2688" s="41"/>
      <c r="G2688" s="41"/>
      <c r="H2688" s="41"/>
    </row>
    <row r="2689" spans="4:8">
      <c r="D2689" s="40"/>
      <c r="E2689" s="41"/>
      <c r="F2689" s="41"/>
      <c r="G2689" s="41"/>
      <c r="H2689" s="41"/>
    </row>
    <row r="2690" spans="4:8">
      <c r="D2690" s="40"/>
      <c r="E2690" s="41"/>
      <c r="F2690" s="41"/>
      <c r="G2690" s="41"/>
      <c r="H2690" s="41"/>
    </row>
    <row r="2691" spans="4:8">
      <c r="D2691" s="40"/>
      <c r="E2691" s="41"/>
      <c r="F2691" s="41"/>
      <c r="G2691" s="41"/>
      <c r="H2691" s="41"/>
    </row>
    <row r="2692" spans="4:8">
      <c r="D2692" s="40"/>
      <c r="E2692" s="41"/>
      <c r="F2692" s="41"/>
      <c r="G2692" s="41"/>
      <c r="H2692" s="41"/>
    </row>
    <row r="2693" spans="4:8">
      <c r="D2693" s="40"/>
      <c r="E2693" s="41"/>
      <c r="F2693" s="41"/>
      <c r="G2693" s="41"/>
      <c r="H2693" s="41"/>
    </row>
    <row r="2694" spans="4:8">
      <c r="D2694" s="40"/>
      <c r="E2694" s="41"/>
      <c r="F2694" s="41"/>
      <c r="G2694" s="41"/>
      <c r="H2694" s="41"/>
    </row>
    <row r="2695" spans="4:8">
      <c r="D2695" s="40"/>
      <c r="E2695" s="41"/>
      <c r="F2695" s="41"/>
      <c r="G2695" s="41"/>
      <c r="H2695" s="41"/>
    </row>
    <row r="2696" spans="4:8">
      <c r="D2696" s="40"/>
      <c r="E2696" s="41"/>
      <c r="F2696" s="41"/>
      <c r="G2696" s="41"/>
      <c r="H2696" s="41"/>
    </row>
    <row r="2697" spans="4:8">
      <c r="D2697" s="40"/>
      <c r="E2697" s="41"/>
      <c r="F2697" s="41"/>
      <c r="G2697" s="41"/>
      <c r="H2697" s="41"/>
    </row>
    <row r="2698" spans="4:8">
      <c r="D2698" s="40"/>
      <c r="E2698" s="41"/>
      <c r="F2698" s="41"/>
      <c r="G2698" s="41"/>
      <c r="H2698" s="41"/>
    </row>
    <row r="2699" spans="4:8">
      <c r="D2699" s="40"/>
      <c r="E2699" s="41"/>
      <c r="F2699" s="41"/>
      <c r="G2699" s="41"/>
      <c r="H2699" s="41"/>
    </row>
    <row r="2700" spans="4:8">
      <c r="D2700" s="40"/>
      <c r="E2700" s="41"/>
      <c r="F2700" s="41"/>
      <c r="G2700" s="41"/>
      <c r="H2700" s="41"/>
    </row>
    <row r="2701" spans="4:8">
      <c r="D2701" s="40"/>
      <c r="E2701" s="41"/>
      <c r="F2701" s="41"/>
      <c r="G2701" s="41"/>
      <c r="H2701" s="41"/>
    </row>
    <row r="2702" spans="4:8">
      <c r="D2702" s="40"/>
      <c r="E2702" s="41"/>
      <c r="F2702" s="41"/>
      <c r="G2702" s="41"/>
      <c r="H2702" s="41"/>
    </row>
    <row r="2703" spans="4:8">
      <c r="D2703" s="40"/>
      <c r="E2703" s="41"/>
      <c r="F2703" s="41"/>
      <c r="G2703" s="41"/>
      <c r="H2703" s="41"/>
    </row>
    <row r="2704" spans="4:8">
      <c r="D2704" s="40"/>
      <c r="E2704" s="41"/>
      <c r="F2704" s="41"/>
      <c r="G2704" s="41"/>
      <c r="H2704" s="41"/>
    </row>
    <row r="2705" spans="4:8">
      <c r="D2705" s="40"/>
      <c r="E2705" s="41"/>
      <c r="F2705" s="41"/>
      <c r="G2705" s="41"/>
      <c r="H2705" s="41"/>
    </row>
    <row r="2706" spans="4:8">
      <c r="D2706" s="40"/>
      <c r="E2706" s="41"/>
      <c r="F2706" s="41"/>
      <c r="G2706" s="41"/>
      <c r="H2706" s="41"/>
    </row>
    <row r="2707" spans="4:8">
      <c r="D2707" s="40"/>
      <c r="E2707" s="41"/>
      <c r="F2707" s="41"/>
      <c r="G2707" s="41"/>
      <c r="H2707" s="41"/>
    </row>
    <row r="2708" spans="4:8">
      <c r="D2708" s="40"/>
      <c r="E2708" s="41"/>
      <c r="F2708" s="41"/>
      <c r="G2708" s="41"/>
      <c r="H2708" s="41"/>
    </row>
    <row r="2709" spans="4:8">
      <c r="D2709" s="40"/>
      <c r="E2709" s="41"/>
      <c r="F2709" s="41"/>
      <c r="G2709" s="41"/>
      <c r="H2709" s="41"/>
    </row>
    <row r="2710" spans="4:8">
      <c r="D2710" s="40"/>
      <c r="E2710" s="41"/>
      <c r="F2710" s="41"/>
      <c r="G2710" s="41"/>
      <c r="H2710" s="41"/>
    </row>
    <row r="2711" spans="4:8">
      <c r="D2711" s="40"/>
      <c r="E2711" s="41"/>
      <c r="F2711" s="41"/>
      <c r="G2711" s="41"/>
      <c r="H2711" s="41"/>
    </row>
    <row r="2712" spans="4:8">
      <c r="D2712" s="40"/>
      <c r="E2712" s="41"/>
      <c r="F2712" s="41"/>
      <c r="G2712" s="41"/>
      <c r="H2712" s="41"/>
    </row>
    <row r="2713" spans="4:8">
      <c r="D2713" s="40"/>
      <c r="E2713" s="41"/>
      <c r="F2713" s="41"/>
      <c r="G2713" s="41"/>
      <c r="H2713" s="41"/>
    </row>
    <row r="2714" spans="4:8">
      <c r="D2714" s="40"/>
      <c r="E2714" s="41"/>
      <c r="F2714" s="41"/>
      <c r="G2714" s="41"/>
      <c r="H2714" s="41"/>
    </row>
    <row r="2715" spans="4:8">
      <c r="D2715" s="40"/>
      <c r="E2715" s="41"/>
      <c r="F2715" s="41"/>
      <c r="G2715" s="41"/>
      <c r="H2715" s="41"/>
    </row>
    <row r="2716" spans="4:8">
      <c r="D2716" s="40"/>
      <c r="E2716" s="41"/>
      <c r="F2716" s="41"/>
      <c r="G2716" s="41"/>
      <c r="H2716" s="41"/>
    </row>
    <row r="2717" spans="4:8">
      <c r="D2717" s="40"/>
      <c r="E2717" s="41"/>
      <c r="F2717" s="41"/>
      <c r="G2717" s="41"/>
      <c r="H2717" s="41"/>
    </row>
    <row r="2718" spans="4:8">
      <c r="D2718" s="40"/>
      <c r="E2718" s="41"/>
      <c r="F2718" s="41"/>
      <c r="G2718" s="41"/>
      <c r="H2718" s="41"/>
    </row>
    <row r="2719" spans="4:8">
      <c r="D2719" s="40"/>
      <c r="E2719" s="41"/>
      <c r="F2719" s="41"/>
      <c r="G2719" s="41"/>
      <c r="H2719" s="41"/>
    </row>
    <row r="2720" spans="4:8">
      <c r="D2720" s="40"/>
      <c r="E2720" s="41"/>
      <c r="F2720" s="41"/>
      <c r="G2720" s="41"/>
      <c r="H2720" s="41"/>
    </row>
    <row r="2721" spans="4:8">
      <c r="D2721" s="40"/>
      <c r="E2721" s="41"/>
      <c r="F2721" s="41"/>
      <c r="G2721" s="41"/>
      <c r="H2721" s="41"/>
    </row>
    <row r="2722" spans="4:8">
      <c r="D2722" s="40"/>
      <c r="E2722" s="41"/>
      <c r="F2722" s="41"/>
      <c r="G2722" s="41"/>
      <c r="H2722" s="41"/>
    </row>
    <row r="2723" spans="4:8">
      <c r="D2723" s="40"/>
      <c r="E2723" s="41"/>
      <c r="F2723" s="41"/>
      <c r="G2723" s="41"/>
      <c r="H2723" s="41"/>
    </row>
    <row r="2724" spans="4:8">
      <c r="D2724" s="40"/>
      <c r="E2724" s="41"/>
      <c r="F2724" s="41"/>
      <c r="G2724" s="41"/>
      <c r="H2724" s="41"/>
    </row>
    <row r="2725" spans="4:8">
      <c r="D2725" s="40"/>
      <c r="E2725" s="41"/>
      <c r="F2725" s="41"/>
      <c r="G2725" s="41"/>
      <c r="H2725" s="41"/>
    </row>
    <row r="2726" spans="4:8">
      <c r="D2726" s="40"/>
      <c r="E2726" s="41"/>
      <c r="F2726" s="41"/>
      <c r="G2726" s="41"/>
      <c r="H2726" s="41"/>
    </row>
    <row r="2727" spans="4:8">
      <c r="D2727" s="40"/>
      <c r="E2727" s="41"/>
      <c r="F2727" s="41"/>
      <c r="G2727" s="41"/>
      <c r="H2727" s="41"/>
    </row>
    <row r="2728" spans="4:8">
      <c r="D2728" s="40"/>
      <c r="E2728" s="41"/>
      <c r="F2728" s="41"/>
      <c r="G2728" s="41"/>
      <c r="H2728" s="41"/>
    </row>
    <row r="2729" spans="4:8">
      <c r="D2729" s="40"/>
      <c r="E2729" s="41"/>
      <c r="F2729" s="41"/>
      <c r="G2729" s="41"/>
      <c r="H2729" s="41"/>
    </row>
    <row r="2730" spans="4:8">
      <c r="D2730" s="40"/>
      <c r="E2730" s="41"/>
      <c r="F2730" s="41"/>
      <c r="G2730" s="41"/>
      <c r="H2730" s="41"/>
    </row>
    <row r="2731" spans="4:8">
      <c r="D2731" s="40"/>
      <c r="E2731" s="41"/>
      <c r="F2731" s="41"/>
      <c r="G2731" s="41"/>
      <c r="H2731" s="41"/>
    </row>
    <row r="2732" spans="4:8">
      <c r="D2732" s="40"/>
      <c r="E2732" s="41"/>
      <c r="F2732" s="41"/>
      <c r="G2732" s="41"/>
      <c r="H2732" s="41"/>
    </row>
    <row r="2733" spans="4:8">
      <c r="D2733" s="40"/>
      <c r="E2733" s="41"/>
      <c r="F2733" s="41"/>
      <c r="G2733" s="41"/>
      <c r="H2733" s="41"/>
    </row>
    <row r="2734" spans="4:8">
      <c r="D2734" s="40"/>
      <c r="E2734" s="41"/>
      <c r="F2734" s="41"/>
      <c r="G2734" s="41"/>
      <c r="H2734" s="41"/>
    </row>
    <row r="2735" spans="4:8">
      <c r="D2735" s="40"/>
      <c r="E2735" s="41"/>
      <c r="F2735" s="41"/>
      <c r="G2735" s="41"/>
      <c r="H2735" s="41"/>
    </row>
    <row r="2736" spans="4:8">
      <c r="D2736" s="40"/>
      <c r="E2736" s="41"/>
      <c r="F2736" s="41"/>
      <c r="G2736" s="41"/>
      <c r="H2736" s="41"/>
    </row>
    <row r="2737" spans="4:8">
      <c r="D2737" s="40"/>
      <c r="E2737" s="41"/>
      <c r="F2737" s="41"/>
      <c r="G2737" s="41"/>
      <c r="H2737" s="41"/>
    </row>
    <row r="2738" spans="4:8">
      <c r="D2738" s="40"/>
      <c r="E2738" s="41"/>
      <c r="F2738" s="41"/>
      <c r="G2738" s="41"/>
      <c r="H2738" s="41"/>
    </row>
    <row r="2739" spans="4:8">
      <c r="D2739" s="40"/>
      <c r="E2739" s="41"/>
      <c r="F2739" s="41"/>
      <c r="G2739" s="41"/>
      <c r="H2739" s="41"/>
    </row>
    <row r="2740" spans="4:8">
      <c r="D2740" s="40"/>
      <c r="E2740" s="41"/>
      <c r="F2740" s="41"/>
      <c r="G2740" s="41"/>
      <c r="H2740" s="41"/>
    </row>
    <row r="2741" spans="4:8">
      <c r="D2741" s="40"/>
      <c r="E2741" s="41"/>
      <c r="F2741" s="41"/>
      <c r="G2741" s="41"/>
      <c r="H2741" s="41"/>
    </row>
    <row r="2742" spans="4:8">
      <c r="D2742" s="40"/>
      <c r="E2742" s="41"/>
      <c r="F2742" s="41"/>
      <c r="G2742" s="41"/>
      <c r="H2742" s="41"/>
    </row>
    <row r="2743" spans="4:8">
      <c r="D2743" s="40"/>
      <c r="E2743" s="41"/>
      <c r="F2743" s="41"/>
      <c r="G2743" s="41"/>
      <c r="H2743" s="41"/>
    </row>
    <row r="2744" spans="4:8">
      <c r="D2744" s="40"/>
      <c r="E2744" s="41"/>
      <c r="F2744" s="41"/>
      <c r="G2744" s="41"/>
      <c r="H2744" s="41"/>
    </row>
    <row r="2745" spans="4:8">
      <c r="D2745" s="40"/>
      <c r="E2745" s="41"/>
      <c r="F2745" s="41"/>
      <c r="G2745" s="41"/>
      <c r="H2745" s="41"/>
    </row>
    <row r="2746" spans="4:8">
      <c r="D2746" s="40"/>
      <c r="E2746" s="41"/>
      <c r="F2746" s="41"/>
      <c r="G2746" s="41"/>
      <c r="H2746" s="41"/>
    </row>
    <row r="2747" spans="4:8">
      <c r="D2747" s="40"/>
      <c r="E2747" s="41"/>
      <c r="F2747" s="41"/>
      <c r="G2747" s="41"/>
      <c r="H2747" s="41"/>
    </row>
    <row r="2748" spans="4:8">
      <c r="D2748" s="40"/>
      <c r="E2748" s="41"/>
      <c r="F2748" s="41"/>
      <c r="G2748" s="41"/>
      <c r="H2748" s="41"/>
    </row>
    <row r="2749" spans="4:8">
      <c r="D2749" s="40"/>
      <c r="E2749" s="41"/>
      <c r="F2749" s="41"/>
      <c r="G2749" s="41"/>
      <c r="H2749" s="41"/>
    </row>
    <row r="2750" spans="4:8">
      <c r="D2750" s="40"/>
      <c r="E2750" s="41"/>
      <c r="F2750" s="41"/>
      <c r="G2750" s="41"/>
      <c r="H2750" s="41"/>
    </row>
    <row r="2751" spans="4:8">
      <c r="D2751" s="40"/>
      <c r="E2751" s="41"/>
      <c r="F2751" s="41"/>
      <c r="G2751" s="41"/>
      <c r="H2751" s="41"/>
    </row>
    <row r="2752" spans="4:8">
      <c r="D2752" s="40"/>
      <c r="E2752" s="41"/>
      <c r="F2752" s="41"/>
      <c r="G2752" s="41"/>
      <c r="H2752" s="41"/>
    </row>
    <row r="2753" spans="4:8">
      <c r="D2753" s="40"/>
      <c r="E2753" s="41"/>
      <c r="F2753" s="41"/>
      <c r="G2753" s="41"/>
      <c r="H2753" s="41"/>
    </row>
    <row r="2754" spans="4:8">
      <c r="D2754" s="40"/>
      <c r="E2754" s="41"/>
      <c r="F2754" s="41"/>
      <c r="G2754" s="41"/>
      <c r="H2754" s="41"/>
    </row>
    <row r="2755" spans="4:8">
      <c r="D2755" s="40"/>
      <c r="E2755" s="41"/>
      <c r="F2755" s="41"/>
      <c r="G2755" s="41"/>
      <c r="H2755" s="41"/>
    </row>
    <row r="2756" spans="4:8">
      <c r="D2756" s="40"/>
      <c r="E2756" s="41"/>
      <c r="F2756" s="41"/>
      <c r="G2756" s="41"/>
      <c r="H2756" s="41"/>
    </row>
    <row r="2757" spans="4:8">
      <c r="D2757" s="40"/>
      <c r="E2757" s="41"/>
      <c r="F2757" s="41"/>
      <c r="G2757" s="41"/>
      <c r="H2757" s="41"/>
    </row>
    <row r="2758" spans="4:8">
      <c r="D2758" s="40"/>
      <c r="E2758" s="41"/>
      <c r="F2758" s="41"/>
      <c r="G2758" s="41"/>
      <c r="H2758" s="41"/>
    </row>
    <row r="2759" spans="4:8">
      <c r="D2759" s="40"/>
      <c r="E2759" s="41"/>
      <c r="F2759" s="41"/>
      <c r="G2759" s="41"/>
      <c r="H2759" s="41"/>
    </row>
    <row r="2760" spans="4:8">
      <c r="D2760" s="40"/>
      <c r="E2760" s="41"/>
      <c r="F2760" s="41"/>
      <c r="G2760" s="41"/>
      <c r="H2760" s="41"/>
    </row>
    <row r="2761" spans="4:8">
      <c r="D2761" s="40"/>
      <c r="E2761" s="41"/>
      <c r="F2761" s="41"/>
      <c r="G2761" s="41"/>
      <c r="H2761" s="41"/>
    </row>
    <row r="2762" spans="4:8">
      <c r="D2762" s="40"/>
      <c r="E2762" s="41"/>
      <c r="F2762" s="41"/>
      <c r="G2762" s="41"/>
      <c r="H2762" s="41"/>
    </row>
    <row r="2763" spans="4:8">
      <c r="D2763" s="40"/>
      <c r="E2763" s="41"/>
      <c r="F2763" s="41"/>
      <c r="G2763" s="41"/>
      <c r="H2763" s="41"/>
    </row>
    <row r="2764" spans="4:8">
      <c r="D2764" s="40"/>
      <c r="E2764" s="41"/>
      <c r="F2764" s="41"/>
      <c r="G2764" s="41"/>
      <c r="H2764" s="41"/>
    </row>
    <row r="2765" spans="4:8">
      <c r="D2765" s="40"/>
      <c r="E2765" s="41"/>
      <c r="F2765" s="41"/>
      <c r="G2765" s="41"/>
      <c r="H2765" s="41"/>
    </row>
    <row r="2766" spans="4:8">
      <c r="D2766" s="40"/>
      <c r="E2766" s="41"/>
      <c r="F2766" s="41"/>
      <c r="G2766" s="41"/>
      <c r="H2766" s="41"/>
    </row>
    <row r="2767" spans="4:8">
      <c r="D2767" s="40"/>
      <c r="E2767" s="41"/>
      <c r="F2767" s="41"/>
      <c r="G2767" s="41"/>
      <c r="H2767" s="41"/>
    </row>
    <row r="2768" spans="4:8">
      <c r="D2768" s="40"/>
      <c r="E2768" s="41"/>
      <c r="F2768" s="41"/>
      <c r="G2768" s="41"/>
      <c r="H2768" s="41"/>
    </row>
    <row r="2769" spans="4:8">
      <c r="D2769" s="40"/>
      <c r="E2769" s="41"/>
      <c r="F2769" s="41"/>
      <c r="G2769" s="41"/>
      <c r="H2769" s="41"/>
    </row>
    <row r="2770" spans="4:8">
      <c r="D2770" s="40"/>
      <c r="E2770" s="41"/>
      <c r="F2770" s="41"/>
      <c r="G2770" s="41"/>
      <c r="H2770" s="41"/>
    </row>
    <row r="2771" spans="4:8">
      <c r="D2771" s="40"/>
      <c r="E2771" s="41"/>
      <c r="F2771" s="41"/>
      <c r="G2771" s="41"/>
      <c r="H2771" s="41"/>
    </row>
    <row r="2772" spans="4:8">
      <c r="D2772" s="40"/>
      <c r="E2772" s="41"/>
      <c r="F2772" s="41"/>
      <c r="G2772" s="41"/>
      <c r="H2772" s="41"/>
    </row>
    <row r="2773" spans="4:8">
      <c r="D2773" s="40"/>
      <c r="E2773" s="41"/>
      <c r="F2773" s="41"/>
      <c r="G2773" s="41"/>
      <c r="H2773" s="41"/>
    </row>
    <row r="2774" spans="4:8">
      <c r="D2774" s="40"/>
      <c r="E2774" s="41"/>
      <c r="F2774" s="41"/>
      <c r="G2774" s="41"/>
      <c r="H2774" s="41"/>
    </row>
    <row r="2775" spans="4:8">
      <c r="D2775" s="40"/>
      <c r="E2775" s="41"/>
      <c r="F2775" s="41"/>
      <c r="G2775" s="41"/>
      <c r="H2775" s="41"/>
    </row>
    <row r="2776" spans="4:8">
      <c r="D2776" s="40"/>
      <c r="E2776" s="41"/>
      <c r="F2776" s="41"/>
      <c r="G2776" s="41"/>
      <c r="H2776" s="41"/>
    </row>
    <row r="2777" spans="4:8">
      <c r="D2777" s="40"/>
      <c r="E2777" s="41"/>
      <c r="F2777" s="41"/>
      <c r="G2777" s="41"/>
      <c r="H2777" s="41"/>
    </row>
    <row r="2778" spans="4:8">
      <c r="D2778" s="40"/>
      <c r="E2778" s="41"/>
      <c r="F2778" s="41"/>
      <c r="G2778" s="41"/>
      <c r="H2778" s="41"/>
    </row>
    <row r="2779" spans="4:8">
      <c r="D2779" s="40"/>
      <c r="E2779" s="41"/>
      <c r="F2779" s="41"/>
      <c r="G2779" s="41"/>
      <c r="H2779" s="41"/>
    </row>
    <row r="2780" spans="4:8">
      <c r="D2780" s="40"/>
      <c r="E2780" s="41"/>
      <c r="F2780" s="41"/>
      <c r="G2780" s="41"/>
      <c r="H2780" s="41"/>
    </row>
    <row r="2781" spans="4:8">
      <c r="D2781" s="40"/>
      <c r="E2781" s="41"/>
      <c r="F2781" s="41"/>
      <c r="G2781" s="41"/>
      <c r="H2781" s="41"/>
    </row>
    <row r="2782" spans="4:8">
      <c r="D2782" s="40"/>
      <c r="E2782" s="41"/>
      <c r="F2782" s="41"/>
      <c r="G2782" s="41"/>
      <c r="H2782" s="41"/>
    </row>
    <row r="2783" spans="4:8">
      <c r="D2783" s="40"/>
      <c r="E2783" s="41"/>
      <c r="F2783" s="41"/>
      <c r="G2783" s="41"/>
      <c r="H2783" s="41"/>
    </row>
    <row r="2784" spans="4:8">
      <c r="D2784" s="40"/>
      <c r="E2784" s="41"/>
      <c r="F2784" s="41"/>
      <c r="G2784" s="41"/>
      <c r="H2784" s="41"/>
    </row>
    <row r="2785" spans="4:8">
      <c r="D2785" s="40"/>
      <c r="E2785" s="41"/>
      <c r="F2785" s="41"/>
      <c r="G2785" s="41"/>
      <c r="H2785" s="41"/>
    </row>
    <row r="2786" spans="4:8">
      <c r="D2786" s="40"/>
      <c r="E2786" s="41"/>
      <c r="F2786" s="41"/>
      <c r="G2786" s="41"/>
      <c r="H2786" s="41"/>
    </row>
    <row r="2787" spans="4:8">
      <c r="D2787" s="40"/>
      <c r="E2787" s="41"/>
      <c r="F2787" s="41"/>
      <c r="G2787" s="41"/>
      <c r="H2787" s="41"/>
    </row>
    <row r="2788" spans="4:8">
      <c r="D2788" s="40"/>
      <c r="E2788" s="41"/>
      <c r="F2788" s="41"/>
      <c r="G2788" s="41"/>
      <c r="H2788" s="41"/>
    </row>
    <row r="2789" spans="4:8">
      <c r="D2789" s="40"/>
      <c r="E2789" s="41"/>
      <c r="F2789" s="41"/>
      <c r="G2789" s="41"/>
      <c r="H2789" s="41"/>
    </row>
    <row r="2790" spans="4:8">
      <c r="D2790" s="40"/>
      <c r="E2790" s="41"/>
      <c r="F2790" s="41"/>
      <c r="G2790" s="41"/>
      <c r="H2790" s="41"/>
    </row>
    <row r="2791" spans="4:8">
      <c r="D2791" s="40"/>
      <c r="E2791" s="41"/>
      <c r="F2791" s="41"/>
      <c r="G2791" s="41"/>
      <c r="H2791" s="41"/>
    </row>
    <row r="2792" spans="4:8">
      <c r="D2792" s="40"/>
      <c r="E2792" s="41"/>
      <c r="F2792" s="41"/>
      <c r="G2792" s="41"/>
      <c r="H2792" s="41"/>
    </row>
    <row r="2793" spans="4:8">
      <c r="D2793" s="40"/>
      <c r="E2793" s="41"/>
      <c r="F2793" s="41"/>
      <c r="G2793" s="41"/>
      <c r="H2793" s="41"/>
    </row>
    <row r="2794" spans="4:8">
      <c r="D2794" s="40"/>
      <c r="E2794" s="41"/>
      <c r="F2794" s="41"/>
      <c r="G2794" s="41"/>
      <c r="H2794" s="41"/>
    </row>
    <row r="2795" spans="4:8">
      <c r="D2795" s="40"/>
      <c r="E2795" s="41"/>
      <c r="F2795" s="41"/>
      <c r="G2795" s="41"/>
      <c r="H2795" s="41"/>
    </row>
    <row r="2796" spans="4:8">
      <c r="D2796" s="40"/>
      <c r="E2796" s="41"/>
      <c r="F2796" s="41"/>
      <c r="G2796" s="41"/>
      <c r="H2796" s="41"/>
    </row>
    <row r="2797" spans="4:8">
      <c r="D2797" s="40"/>
      <c r="E2797" s="41"/>
      <c r="F2797" s="41"/>
      <c r="G2797" s="41"/>
      <c r="H2797" s="41"/>
    </row>
    <row r="2798" spans="4:8">
      <c r="D2798" s="40"/>
      <c r="E2798" s="41"/>
      <c r="F2798" s="41"/>
      <c r="G2798" s="41"/>
      <c r="H2798" s="41"/>
    </row>
    <row r="2799" spans="4:8">
      <c r="D2799" s="40"/>
      <c r="E2799" s="41"/>
      <c r="F2799" s="41"/>
      <c r="G2799" s="41"/>
      <c r="H2799" s="41"/>
    </row>
    <row r="2800" spans="4:8">
      <c r="D2800" s="40"/>
      <c r="E2800" s="41"/>
      <c r="F2800" s="41"/>
      <c r="G2800" s="41"/>
      <c r="H2800" s="41"/>
    </row>
    <row r="2801" spans="4:8">
      <c r="D2801" s="40"/>
      <c r="E2801" s="41"/>
      <c r="F2801" s="41"/>
      <c r="G2801" s="41"/>
      <c r="H2801" s="41"/>
    </row>
    <row r="2802" spans="4:8">
      <c r="D2802" s="40"/>
      <c r="E2802" s="41"/>
      <c r="F2802" s="41"/>
      <c r="G2802" s="41"/>
      <c r="H2802" s="41"/>
    </row>
    <row r="2803" spans="4:8">
      <c r="D2803" s="40"/>
      <c r="E2803" s="41"/>
      <c r="F2803" s="41"/>
      <c r="G2803" s="41"/>
      <c r="H2803" s="41"/>
    </row>
    <row r="2804" spans="4:8">
      <c r="D2804" s="40"/>
      <c r="E2804" s="41"/>
      <c r="F2804" s="41"/>
      <c r="G2804" s="41"/>
      <c r="H2804" s="41"/>
    </row>
    <row r="2805" spans="4:8">
      <c r="D2805" s="40"/>
      <c r="E2805" s="41"/>
      <c r="F2805" s="41"/>
      <c r="G2805" s="41"/>
      <c r="H2805" s="41"/>
    </row>
    <row r="2806" spans="4:8">
      <c r="D2806" s="40"/>
      <c r="E2806" s="41"/>
      <c r="F2806" s="41"/>
      <c r="G2806" s="41"/>
      <c r="H2806" s="41"/>
    </row>
    <row r="2807" spans="4:8">
      <c r="D2807" s="40"/>
      <c r="E2807" s="41"/>
      <c r="F2807" s="41"/>
      <c r="G2807" s="41"/>
      <c r="H2807" s="41"/>
    </row>
    <row r="2808" spans="4:8">
      <c r="D2808" s="40"/>
      <c r="E2808" s="41"/>
      <c r="F2808" s="41"/>
      <c r="G2808" s="41"/>
      <c r="H2808" s="41"/>
    </row>
    <row r="2809" spans="4:8">
      <c r="D2809" s="40"/>
      <c r="E2809" s="41"/>
      <c r="F2809" s="41"/>
      <c r="G2809" s="41"/>
      <c r="H2809" s="41"/>
    </row>
    <row r="2810" spans="4:8">
      <c r="D2810" s="40"/>
      <c r="E2810" s="41"/>
      <c r="F2810" s="41"/>
      <c r="G2810" s="41"/>
      <c r="H2810" s="41"/>
    </row>
    <row r="2811" spans="4:8">
      <c r="D2811" s="40"/>
      <c r="E2811" s="41"/>
      <c r="F2811" s="41"/>
      <c r="G2811" s="41"/>
      <c r="H2811" s="41"/>
    </row>
    <row r="2812" spans="4:8">
      <c r="D2812" s="40"/>
      <c r="E2812" s="41"/>
      <c r="F2812" s="41"/>
      <c r="G2812" s="41"/>
      <c r="H2812" s="41"/>
    </row>
    <row r="2813" spans="4:8">
      <c r="D2813" s="40"/>
      <c r="E2813" s="41"/>
      <c r="F2813" s="41"/>
      <c r="G2813" s="41"/>
      <c r="H2813" s="41"/>
    </row>
    <row r="2814" spans="4:8">
      <c r="D2814" s="40"/>
      <c r="E2814" s="41"/>
      <c r="F2814" s="41"/>
      <c r="G2814" s="41"/>
      <c r="H2814" s="41"/>
    </row>
    <row r="2815" spans="4:8">
      <c r="D2815" s="40"/>
      <c r="E2815" s="41"/>
      <c r="F2815" s="41"/>
      <c r="G2815" s="41"/>
      <c r="H2815" s="41"/>
    </row>
    <row r="2816" spans="4:8">
      <c r="D2816" s="40"/>
      <c r="E2816" s="41"/>
      <c r="F2816" s="41"/>
      <c r="G2816" s="41"/>
      <c r="H2816" s="41"/>
    </row>
    <row r="2817" spans="4:8">
      <c r="D2817" s="40"/>
      <c r="E2817" s="41"/>
      <c r="F2817" s="41"/>
      <c r="G2817" s="41"/>
      <c r="H2817" s="41"/>
    </row>
    <row r="2818" spans="4:8">
      <c r="D2818" s="40"/>
      <c r="E2818" s="41"/>
      <c r="F2818" s="41"/>
      <c r="G2818" s="41"/>
      <c r="H2818" s="41"/>
    </row>
    <row r="2819" spans="4:8">
      <c r="D2819" s="40"/>
      <c r="E2819" s="41"/>
      <c r="F2819" s="41"/>
      <c r="G2819" s="41"/>
      <c r="H2819" s="41"/>
    </row>
    <row r="2820" spans="4:8">
      <c r="D2820" s="40"/>
      <c r="E2820" s="41"/>
      <c r="F2820" s="41"/>
      <c r="G2820" s="41"/>
      <c r="H2820" s="41"/>
    </row>
    <row r="2821" spans="4:8">
      <c r="D2821" s="40"/>
      <c r="E2821" s="41"/>
      <c r="F2821" s="41"/>
      <c r="G2821" s="41"/>
      <c r="H2821" s="41"/>
    </row>
    <row r="2822" spans="4:8">
      <c r="D2822" s="40"/>
      <c r="E2822" s="41"/>
      <c r="F2822" s="41"/>
      <c r="G2822" s="41"/>
      <c r="H2822" s="41"/>
    </row>
    <row r="2823" spans="4:8">
      <c r="D2823" s="40"/>
      <c r="E2823" s="41"/>
      <c r="F2823" s="41"/>
      <c r="G2823" s="41"/>
      <c r="H2823" s="41"/>
    </row>
    <row r="2824" spans="4:8">
      <c r="D2824" s="40"/>
      <c r="E2824" s="41"/>
      <c r="F2824" s="41"/>
      <c r="G2824" s="41"/>
      <c r="H2824" s="41"/>
    </row>
    <row r="2825" spans="4:8">
      <c r="D2825" s="40"/>
      <c r="E2825" s="41"/>
      <c r="F2825" s="41"/>
      <c r="G2825" s="41"/>
      <c r="H2825" s="41"/>
    </row>
    <row r="2826" spans="4:8">
      <c r="D2826" s="40"/>
      <c r="E2826" s="41"/>
      <c r="F2826" s="41"/>
      <c r="G2826" s="41"/>
      <c r="H2826" s="41"/>
    </row>
    <row r="2827" spans="4:8">
      <c r="D2827" s="40"/>
      <c r="E2827" s="41"/>
      <c r="F2827" s="41"/>
      <c r="G2827" s="41"/>
      <c r="H2827" s="41"/>
    </row>
    <row r="2828" spans="4:8">
      <c r="D2828" s="40"/>
      <c r="E2828" s="41"/>
      <c r="F2828" s="41"/>
      <c r="G2828" s="41"/>
      <c r="H2828" s="41"/>
    </row>
    <row r="2829" spans="4:8">
      <c r="D2829" s="40"/>
      <c r="E2829" s="41"/>
      <c r="F2829" s="41"/>
      <c r="G2829" s="41"/>
      <c r="H2829" s="41"/>
    </row>
    <row r="2830" spans="4:8">
      <c r="D2830" s="40"/>
      <c r="E2830" s="41"/>
      <c r="F2830" s="41"/>
      <c r="G2830" s="41"/>
      <c r="H2830" s="41"/>
    </row>
    <row r="2831" spans="4:8">
      <c r="D2831" s="40"/>
      <c r="E2831" s="41"/>
      <c r="F2831" s="41"/>
      <c r="G2831" s="41"/>
      <c r="H2831" s="41"/>
    </row>
    <row r="2832" spans="4:8">
      <c r="D2832" s="40"/>
      <c r="E2832" s="41"/>
      <c r="F2832" s="41"/>
      <c r="G2832" s="41"/>
      <c r="H2832" s="41"/>
    </row>
    <row r="2833" spans="4:8">
      <c r="D2833" s="40"/>
      <c r="E2833" s="41"/>
      <c r="F2833" s="41"/>
      <c r="G2833" s="41"/>
      <c r="H2833" s="41"/>
    </row>
    <row r="2834" spans="4:8">
      <c r="D2834" s="40"/>
      <c r="E2834" s="41"/>
      <c r="F2834" s="41"/>
      <c r="G2834" s="41"/>
      <c r="H2834" s="41"/>
    </row>
    <row r="2835" spans="4:8">
      <c r="D2835" s="40"/>
      <c r="E2835" s="41"/>
      <c r="F2835" s="41"/>
      <c r="G2835" s="41"/>
      <c r="H2835" s="41"/>
    </row>
    <row r="2836" spans="4:8">
      <c r="D2836" s="40"/>
      <c r="E2836" s="41"/>
      <c r="F2836" s="41"/>
      <c r="G2836" s="41"/>
      <c r="H2836" s="41"/>
    </row>
    <row r="2837" spans="4:8">
      <c r="D2837" s="40"/>
      <c r="E2837" s="41"/>
      <c r="F2837" s="41"/>
      <c r="G2837" s="41"/>
      <c r="H2837" s="41"/>
    </row>
    <row r="2838" spans="4:8">
      <c r="D2838" s="40"/>
      <c r="E2838" s="41"/>
      <c r="F2838" s="41"/>
      <c r="G2838" s="41"/>
      <c r="H2838" s="41"/>
    </row>
    <row r="2839" spans="4:8">
      <c r="D2839" s="40"/>
      <c r="E2839" s="41"/>
      <c r="F2839" s="41"/>
      <c r="G2839" s="41"/>
      <c r="H2839" s="41"/>
    </row>
    <row r="2840" spans="4:8">
      <c r="D2840" s="40"/>
      <c r="E2840" s="41"/>
      <c r="F2840" s="41"/>
      <c r="G2840" s="41"/>
      <c r="H2840" s="41"/>
    </row>
    <row r="2841" spans="4:8">
      <c r="D2841" s="40"/>
      <c r="E2841" s="41"/>
      <c r="F2841" s="41"/>
      <c r="G2841" s="41"/>
      <c r="H2841" s="41"/>
    </row>
    <row r="2842" spans="4:8">
      <c r="D2842" s="40"/>
      <c r="E2842" s="41"/>
      <c r="F2842" s="41"/>
      <c r="G2842" s="41"/>
      <c r="H2842" s="41"/>
    </row>
    <row r="2843" spans="4:8">
      <c r="D2843" s="40"/>
      <c r="E2843" s="41"/>
      <c r="F2843" s="41"/>
      <c r="G2843" s="41"/>
      <c r="H2843" s="41"/>
    </row>
    <row r="2844" spans="4:8">
      <c r="D2844" s="40"/>
      <c r="E2844" s="41"/>
      <c r="F2844" s="41"/>
      <c r="G2844" s="41"/>
      <c r="H2844" s="41"/>
    </row>
    <row r="2845" spans="4:8">
      <c r="D2845" s="40"/>
      <c r="E2845" s="41"/>
      <c r="F2845" s="41"/>
      <c r="G2845" s="41"/>
      <c r="H2845" s="41"/>
    </row>
    <row r="2846" spans="4:8">
      <c r="D2846" s="40"/>
      <c r="E2846" s="41"/>
      <c r="F2846" s="41"/>
      <c r="G2846" s="41"/>
      <c r="H2846" s="41"/>
    </row>
    <row r="2847" spans="4:8">
      <c r="D2847" s="40"/>
      <c r="E2847" s="41"/>
      <c r="F2847" s="41"/>
      <c r="G2847" s="41"/>
      <c r="H2847" s="41"/>
    </row>
    <row r="2848" spans="4:8">
      <c r="D2848" s="40"/>
      <c r="E2848" s="41"/>
      <c r="F2848" s="41"/>
      <c r="G2848" s="41"/>
      <c r="H2848" s="41"/>
    </row>
    <row r="2849" spans="4:8">
      <c r="D2849" s="40"/>
      <c r="E2849" s="41"/>
      <c r="F2849" s="41"/>
      <c r="G2849" s="41"/>
      <c r="H2849" s="41"/>
    </row>
    <row r="2850" spans="4:8">
      <c r="D2850" s="40"/>
      <c r="E2850" s="41"/>
      <c r="F2850" s="41"/>
      <c r="G2850" s="41"/>
      <c r="H2850" s="41"/>
    </row>
    <row r="2851" spans="4:8">
      <c r="D2851" s="40"/>
      <c r="E2851" s="41"/>
      <c r="F2851" s="41"/>
      <c r="G2851" s="41"/>
      <c r="H2851" s="41"/>
    </row>
    <row r="2852" spans="4:8">
      <c r="D2852" s="40"/>
      <c r="E2852" s="41"/>
      <c r="F2852" s="41"/>
      <c r="G2852" s="41"/>
      <c r="H2852" s="41"/>
    </row>
    <row r="2853" spans="4:8">
      <c r="D2853" s="40"/>
      <c r="E2853" s="41"/>
      <c r="F2853" s="41"/>
      <c r="G2853" s="41"/>
      <c r="H2853" s="41"/>
    </row>
    <row r="2854" spans="4:8">
      <c r="D2854" s="40"/>
      <c r="E2854" s="41"/>
      <c r="F2854" s="41"/>
      <c r="G2854" s="41"/>
      <c r="H2854" s="41"/>
    </row>
    <row r="2855" spans="4:8">
      <c r="D2855" s="40"/>
      <c r="E2855" s="41"/>
      <c r="F2855" s="41"/>
      <c r="G2855" s="41"/>
      <c r="H2855" s="41"/>
    </row>
    <row r="2856" spans="4:8">
      <c r="D2856" s="40"/>
      <c r="E2856" s="41"/>
      <c r="F2856" s="41"/>
      <c r="G2856" s="41"/>
      <c r="H2856" s="41"/>
    </row>
    <row r="2857" spans="4:8">
      <c r="D2857" s="40"/>
      <c r="E2857" s="41"/>
      <c r="F2857" s="41"/>
      <c r="G2857" s="41"/>
      <c r="H2857" s="41"/>
    </row>
    <row r="2858" spans="4:8">
      <c r="D2858" s="40"/>
      <c r="E2858" s="41"/>
      <c r="F2858" s="41"/>
      <c r="G2858" s="41"/>
      <c r="H2858" s="41"/>
    </row>
    <row r="2859" spans="4:8">
      <c r="D2859" s="40"/>
      <c r="E2859" s="41"/>
      <c r="F2859" s="41"/>
      <c r="G2859" s="41"/>
      <c r="H2859" s="41"/>
    </row>
    <row r="2860" spans="4:8">
      <c r="D2860" s="40"/>
      <c r="E2860" s="41"/>
      <c r="F2860" s="41"/>
      <c r="G2860" s="41"/>
      <c r="H2860" s="41"/>
    </row>
    <row r="2861" spans="4:8">
      <c r="D2861" s="40"/>
      <c r="E2861" s="41"/>
      <c r="F2861" s="41"/>
      <c r="G2861" s="41"/>
      <c r="H2861" s="41"/>
    </row>
    <row r="2862" spans="4:8">
      <c r="D2862" s="40"/>
      <c r="E2862" s="41"/>
      <c r="F2862" s="41"/>
      <c r="G2862" s="41"/>
      <c r="H2862" s="41"/>
    </row>
    <row r="2863" spans="4:8">
      <c r="D2863" s="40"/>
      <c r="E2863" s="41"/>
      <c r="F2863" s="41"/>
      <c r="G2863" s="41"/>
      <c r="H2863" s="41"/>
    </row>
    <row r="2864" spans="4:8">
      <c r="D2864" s="40"/>
      <c r="E2864" s="41"/>
      <c r="F2864" s="41"/>
      <c r="G2864" s="41"/>
      <c r="H2864" s="41"/>
    </row>
    <row r="2865" spans="4:8">
      <c r="D2865" s="40"/>
      <c r="E2865" s="41"/>
      <c r="F2865" s="41"/>
      <c r="G2865" s="41"/>
      <c r="H2865" s="41"/>
    </row>
    <row r="2866" spans="4:8">
      <c r="D2866" s="40"/>
      <c r="E2866" s="41"/>
      <c r="F2866" s="41"/>
      <c r="G2866" s="41"/>
      <c r="H2866" s="41"/>
    </row>
    <row r="2867" spans="4:8">
      <c r="D2867" s="40"/>
      <c r="E2867" s="41"/>
      <c r="F2867" s="41"/>
      <c r="G2867" s="41"/>
      <c r="H2867" s="41"/>
    </row>
    <row r="2868" spans="4:8">
      <c r="D2868" s="40"/>
      <c r="E2868" s="41"/>
      <c r="F2868" s="41"/>
      <c r="G2868" s="41"/>
      <c r="H2868" s="41"/>
    </row>
    <row r="2869" spans="4:8">
      <c r="D2869" s="40"/>
      <c r="E2869" s="41"/>
      <c r="F2869" s="41"/>
      <c r="G2869" s="41"/>
      <c r="H2869" s="41"/>
    </row>
    <row r="2870" spans="4:8">
      <c r="D2870" s="40"/>
      <c r="E2870" s="41"/>
      <c r="F2870" s="41"/>
      <c r="G2870" s="41"/>
      <c r="H2870" s="41"/>
    </row>
    <row r="2871" spans="4:8">
      <c r="D2871" s="40"/>
      <c r="E2871" s="41"/>
      <c r="F2871" s="41"/>
      <c r="G2871" s="41"/>
      <c r="H2871" s="41"/>
    </row>
    <row r="2872" spans="4:8">
      <c r="D2872" s="40"/>
      <c r="E2872" s="41"/>
      <c r="F2872" s="41"/>
      <c r="G2872" s="41"/>
      <c r="H2872" s="41"/>
    </row>
    <row r="2873" spans="4:8">
      <c r="D2873" s="40"/>
      <c r="E2873" s="41"/>
      <c r="F2873" s="41"/>
      <c r="G2873" s="41"/>
      <c r="H2873" s="41"/>
    </row>
    <row r="2874" spans="4:8">
      <c r="D2874" s="40"/>
      <c r="E2874" s="41"/>
      <c r="F2874" s="41"/>
      <c r="G2874" s="41"/>
      <c r="H2874" s="41"/>
    </row>
    <row r="2875" spans="4:8">
      <c r="D2875" s="40"/>
      <c r="E2875" s="41"/>
      <c r="F2875" s="41"/>
      <c r="G2875" s="41"/>
      <c r="H2875" s="41"/>
    </row>
    <row r="2876" spans="4:8">
      <c r="D2876" s="40"/>
      <c r="E2876" s="41"/>
      <c r="F2876" s="41"/>
      <c r="G2876" s="41"/>
      <c r="H2876" s="41"/>
    </row>
    <row r="2877" spans="4:8">
      <c r="D2877" s="40"/>
      <c r="E2877" s="41"/>
      <c r="F2877" s="41"/>
      <c r="G2877" s="41"/>
      <c r="H2877" s="41"/>
    </row>
    <row r="2878" spans="4:8">
      <c r="D2878" s="40"/>
      <c r="E2878" s="41"/>
      <c r="F2878" s="41"/>
      <c r="G2878" s="41"/>
      <c r="H2878" s="41"/>
    </row>
    <row r="2879" spans="4:8">
      <c r="D2879" s="40"/>
      <c r="E2879" s="41"/>
      <c r="F2879" s="41"/>
      <c r="G2879" s="41"/>
      <c r="H2879" s="41"/>
    </row>
    <row r="2880" spans="4:8">
      <c r="D2880" s="40"/>
      <c r="E2880" s="41"/>
      <c r="F2880" s="41"/>
      <c r="G2880" s="41"/>
      <c r="H2880" s="41"/>
    </row>
    <row r="2881" spans="4:8">
      <c r="D2881" s="40"/>
      <c r="E2881" s="41"/>
      <c r="F2881" s="41"/>
      <c r="G2881" s="41"/>
      <c r="H2881" s="41"/>
    </row>
    <row r="2882" spans="4:8">
      <c r="D2882" s="40"/>
      <c r="E2882" s="41"/>
      <c r="F2882" s="41"/>
      <c r="G2882" s="41"/>
      <c r="H2882" s="41"/>
    </row>
    <row r="2883" spans="4:8">
      <c r="D2883" s="40"/>
      <c r="E2883" s="41"/>
      <c r="F2883" s="41"/>
      <c r="G2883" s="41"/>
      <c r="H2883" s="41"/>
    </row>
    <row r="2884" spans="4:8">
      <c r="D2884" s="40"/>
      <c r="E2884" s="41"/>
      <c r="F2884" s="41"/>
      <c r="G2884" s="41"/>
      <c r="H2884" s="41"/>
    </row>
    <row r="2885" spans="4:8">
      <c r="D2885" s="40"/>
      <c r="E2885" s="41"/>
      <c r="F2885" s="41"/>
      <c r="G2885" s="41"/>
      <c r="H2885" s="41"/>
    </row>
    <row r="2886" spans="4:8">
      <c r="D2886" s="40"/>
      <c r="E2886" s="41"/>
      <c r="F2886" s="41"/>
      <c r="G2886" s="41"/>
      <c r="H2886" s="41"/>
    </row>
    <row r="2887" spans="4:8">
      <c r="D2887" s="40"/>
      <c r="E2887" s="41"/>
      <c r="F2887" s="41"/>
      <c r="G2887" s="41"/>
      <c r="H2887" s="41"/>
    </row>
    <row r="2888" spans="4:8">
      <c r="D2888" s="40"/>
      <c r="E2888" s="41"/>
      <c r="F2888" s="41"/>
      <c r="G2888" s="41"/>
      <c r="H2888" s="41"/>
    </row>
    <row r="2889" spans="4:8">
      <c r="D2889" s="40"/>
      <c r="E2889" s="41"/>
      <c r="F2889" s="41"/>
      <c r="G2889" s="41"/>
      <c r="H2889" s="41"/>
    </row>
    <row r="2890" spans="4:8">
      <c r="D2890" s="40"/>
      <c r="E2890" s="41"/>
      <c r="F2890" s="41"/>
      <c r="G2890" s="41"/>
      <c r="H2890" s="41"/>
    </row>
    <row r="2891" spans="4:8">
      <c r="D2891" s="40"/>
      <c r="E2891" s="41"/>
      <c r="F2891" s="41"/>
      <c r="G2891" s="41"/>
      <c r="H2891" s="41"/>
    </row>
    <row r="2892" spans="4:8">
      <c r="D2892" s="40"/>
      <c r="E2892" s="41"/>
      <c r="F2892" s="41"/>
      <c r="G2892" s="41"/>
      <c r="H2892" s="41"/>
    </row>
    <row r="2893" spans="4:8">
      <c r="D2893" s="40"/>
      <c r="E2893" s="41"/>
      <c r="F2893" s="41"/>
      <c r="G2893" s="41"/>
      <c r="H2893" s="41"/>
    </row>
    <row r="2894" spans="4:8">
      <c r="D2894" s="40"/>
      <c r="E2894" s="41"/>
      <c r="F2894" s="41"/>
      <c r="G2894" s="41"/>
      <c r="H2894" s="41"/>
    </row>
    <row r="2895" spans="4:8">
      <c r="D2895" s="40"/>
      <c r="E2895" s="41"/>
      <c r="F2895" s="41"/>
      <c r="G2895" s="41"/>
      <c r="H2895" s="41"/>
    </row>
    <row r="2896" spans="4:8">
      <c r="D2896" s="40"/>
      <c r="E2896" s="41"/>
      <c r="F2896" s="41"/>
      <c r="G2896" s="41"/>
      <c r="H2896" s="41"/>
    </row>
    <row r="2897" spans="4:8">
      <c r="D2897" s="40"/>
      <c r="E2897" s="41"/>
      <c r="F2897" s="41"/>
      <c r="G2897" s="41"/>
      <c r="H2897" s="41"/>
    </row>
    <row r="2898" spans="4:8">
      <c r="D2898" s="40"/>
      <c r="E2898" s="41"/>
      <c r="F2898" s="41"/>
      <c r="G2898" s="41"/>
      <c r="H2898" s="41"/>
    </row>
    <row r="2899" spans="4:8">
      <c r="D2899" s="40"/>
      <c r="E2899" s="41"/>
      <c r="F2899" s="41"/>
      <c r="G2899" s="41"/>
      <c r="H2899" s="41"/>
    </row>
    <row r="2900" spans="4:8">
      <c r="D2900" s="40"/>
      <c r="E2900" s="41"/>
      <c r="F2900" s="41"/>
      <c r="G2900" s="41"/>
      <c r="H2900" s="41"/>
    </row>
    <row r="2901" spans="4:8">
      <c r="D2901" s="40"/>
      <c r="E2901" s="41"/>
      <c r="F2901" s="41"/>
      <c r="G2901" s="41"/>
      <c r="H2901" s="41"/>
    </row>
    <row r="2902" spans="4:8">
      <c r="D2902" s="40"/>
      <c r="E2902" s="41"/>
      <c r="F2902" s="41"/>
      <c r="G2902" s="41"/>
      <c r="H2902" s="41"/>
    </row>
    <row r="2903" spans="4:8">
      <c r="D2903" s="40"/>
      <c r="E2903" s="41"/>
      <c r="F2903" s="41"/>
      <c r="G2903" s="41"/>
      <c r="H2903" s="41"/>
    </row>
    <row r="2904" spans="4:8">
      <c r="D2904" s="40"/>
      <c r="E2904" s="41"/>
      <c r="F2904" s="41"/>
      <c r="G2904" s="41"/>
      <c r="H2904" s="41"/>
    </row>
    <row r="2905" spans="4:8">
      <c r="D2905" s="40"/>
      <c r="E2905" s="41"/>
      <c r="F2905" s="41"/>
      <c r="G2905" s="41"/>
      <c r="H2905" s="41"/>
    </row>
    <row r="2906" spans="4:8">
      <c r="D2906" s="40"/>
      <c r="E2906" s="41"/>
      <c r="F2906" s="41"/>
      <c r="G2906" s="41"/>
      <c r="H2906" s="41"/>
    </row>
    <row r="2907" spans="4:8">
      <c r="D2907" s="40"/>
      <c r="E2907" s="41"/>
      <c r="F2907" s="41"/>
      <c r="G2907" s="41"/>
      <c r="H2907" s="41"/>
    </row>
    <row r="2908" spans="4:8">
      <c r="D2908" s="40"/>
      <c r="E2908" s="41"/>
      <c r="F2908" s="41"/>
      <c r="G2908" s="41"/>
      <c r="H2908" s="41"/>
    </row>
    <row r="2909" spans="4:8">
      <c r="D2909" s="40"/>
      <c r="E2909" s="41"/>
      <c r="F2909" s="41"/>
      <c r="G2909" s="41"/>
      <c r="H2909" s="41"/>
    </row>
    <row r="2910" spans="4:8">
      <c r="D2910" s="40"/>
      <c r="E2910" s="41"/>
      <c r="F2910" s="41"/>
      <c r="G2910" s="41"/>
      <c r="H2910" s="41"/>
    </row>
    <row r="2911" spans="4:8">
      <c r="D2911" s="40"/>
      <c r="E2911" s="41"/>
      <c r="F2911" s="41"/>
      <c r="G2911" s="41"/>
      <c r="H2911" s="41"/>
    </row>
    <row r="2912" spans="4:8">
      <c r="D2912" s="40"/>
      <c r="E2912" s="41"/>
      <c r="F2912" s="41"/>
      <c r="G2912" s="41"/>
      <c r="H2912" s="41"/>
    </row>
    <row r="2913" spans="4:8">
      <c r="D2913" s="40"/>
      <c r="E2913" s="41"/>
      <c r="F2913" s="41"/>
      <c r="G2913" s="41"/>
      <c r="H2913" s="41"/>
    </row>
    <row r="2914" spans="4:8">
      <c r="D2914" s="40"/>
      <c r="E2914" s="41"/>
      <c r="F2914" s="41"/>
      <c r="G2914" s="41"/>
      <c r="H2914" s="41"/>
    </row>
    <row r="2915" spans="4:8">
      <c r="D2915" s="40"/>
      <c r="E2915" s="41"/>
      <c r="F2915" s="41"/>
      <c r="G2915" s="41"/>
      <c r="H2915" s="41"/>
    </row>
    <row r="2916" spans="4:8">
      <c r="D2916" s="40"/>
      <c r="E2916" s="41"/>
      <c r="F2916" s="41"/>
      <c r="G2916" s="41"/>
      <c r="H2916" s="41"/>
    </row>
    <row r="2917" spans="4:8">
      <c r="D2917" s="40"/>
      <c r="E2917" s="41"/>
      <c r="F2917" s="41"/>
      <c r="G2917" s="41"/>
      <c r="H2917" s="41"/>
    </row>
    <row r="2918" spans="4:8">
      <c r="D2918" s="40"/>
      <c r="E2918" s="41"/>
      <c r="F2918" s="41"/>
      <c r="G2918" s="41"/>
      <c r="H2918" s="41"/>
    </row>
    <row r="2919" spans="4:8">
      <c r="D2919" s="40"/>
      <c r="E2919" s="41"/>
      <c r="F2919" s="41"/>
      <c r="G2919" s="41"/>
      <c r="H2919" s="41"/>
    </row>
    <row r="2920" spans="4:8">
      <c r="D2920" s="40"/>
      <c r="E2920" s="41"/>
      <c r="F2920" s="41"/>
      <c r="G2920" s="41"/>
      <c r="H2920" s="41"/>
    </row>
    <row r="2921" spans="4:8">
      <c r="D2921" s="40"/>
      <c r="E2921" s="41"/>
      <c r="F2921" s="41"/>
      <c r="G2921" s="41"/>
      <c r="H2921" s="41"/>
    </row>
    <row r="2922" spans="4:8">
      <c r="D2922" s="40"/>
      <c r="E2922" s="41"/>
      <c r="F2922" s="41"/>
      <c r="G2922" s="41"/>
      <c r="H2922" s="41"/>
    </row>
    <row r="2923" spans="4:8">
      <c r="D2923" s="40"/>
      <c r="E2923" s="41"/>
      <c r="F2923" s="41"/>
      <c r="G2923" s="41"/>
      <c r="H2923" s="41"/>
    </row>
    <row r="2924" spans="4:8">
      <c r="D2924" s="40"/>
      <c r="E2924" s="41"/>
      <c r="F2924" s="41"/>
      <c r="G2924" s="41"/>
      <c r="H2924" s="41"/>
    </row>
    <row r="2925" spans="4:8">
      <c r="D2925" s="40"/>
      <c r="E2925" s="41"/>
      <c r="F2925" s="41"/>
      <c r="G2925" s="41"/>
      <c r="H2925" s="41"/>
    </row>
    <row r="2926" spans="4:8">
      <c r="D2926" s="40"/>
      <c r="E2926" s="41"/>
      <c r="F2926" s="41"/>
      <c r="G2926" s="41"/>
      <c r="H2926" s="41"/>
    </row>
    <row r="2927" spans="4:8">
      <c r="D2927" s="40"/>
      <c r="E2927" s="41"/>
      <c r="F2927" s="41"/>
      <c r="G2927" s="41"/>
      <c r="H2927" s="41"/>
    </row>
    <row r="2928" spans="4:8">
      <c r="D2928" s="40"/>
      <c r="E2928" s="41"/>
      <c r="F2928" s="41"/>
      <c r="G2928" s="41"/>
      <c r="H2928" s="41"/>
    </row>
    <row r="2929" spans="4:8">
      <c r="D2929" s="40"/>
      <c r="E2929" s="41"/>
      <c r="F2929" s="41"/>
      <c r="G2929" s="41"/>
      <c r="H2929" s="41"/>
    </row>
    <row r="2930" spans="4:8">
      <c r="D2930" s="40"/>
      <c r="E2930" s="41"/>
      <c r="F2930" s="41"/>
      <c r="G2930" s="41"/>
      <c r="H2930" s="41"/>
    </row>
    <row r="2931" spans="4:8">
      <c r="D2931" s="40"/>
      <c r="E2931" s="41"/>
      <c r="F2931" s="41"/>
      <c r="G2931" s="41"/>
      <c r="H2931" s="41"/>
    </row>
    <row r="2932" spans="4:8">
      <c r="D2932" s="40"/>
      <c r="E2932" s="41"/>
      <c r="F2932" s="41"/>
      <c r="G2932" s="41"/>
      <c r="H2932" s="41"/>
    </row>
    <row r="2933" spans="4:8">
      <c r="D2933" s="40"/>
      <c r="E2933" s="41"/>
      <c r="F2933" s="41"/>
      <c r="G2933" s="41"/>
      <c r="H2933" s="41"/>
    </row>
    <row r="2934" spans="4:8">
      <c r="D2934" s="40"/>
      <c r="E2934" s="41"/>
      <c r="F2934" s="41"/>
      <c r="G2934" s="41"/>
      <c r="H2934" s="41"/>
    </row>
    <row r="2935" spans="4:8">
      <c r="D2935" s="40"/>
      <c r="E2935" s="41"/>
      <c r="F2935" s="41"/>
      <c r="G2935" s="41"/>
      <c r="H2935" s="41"/>
    </row>
    <row r="2936" spans="4:8">
      <c r="D2936" s="40"/>
      <c r="E2936" s="41"/>
      <c r="F2936" s="41"/>
      <c r="G2936" s="41"/>
      <c r="H2936" s="41"/>
    </row>
    <row r="2937" spans="4:8">
      <c r="D2937" s="40"/>
      <c r="E2937" s="41"/>
      <c r="F2937" s="41"/>
      <c r="G2937" s="41"/>
      <c r="H2937" s="41"/>
    </row>
    <row r="2938" spans="4:8">
      <c r="D2938" s="40"/>
      <c r="E2938" s="41"/>
      <c r="F2938" s="41"/>
      <c r="G2938" s="41"/>
      <c r="H2938" s="41"/>
    </row>
    <row r="2939" spans="4:8">
      <c r="D2939" s="40"/>
      <c r="E2939" s="41"/>
      <c r="F2939" s="41"/>
      <c r="G2939" s="41"/>
      <c r="H2939" s="41"/>
    </row>
    <row r="2940" spans="4:8">
      <c r="D2940" s="40"/>
      <c r="E2940" s="41"/>
      <c r="F2940" s="41"/>
      <c r="G2940" s="41"/>
      <c r="H2940" s="41"/>
    </row>
    <row r="2941" spans="4:8">
      <c r="D2941" s="40"/>
      <c r="E2941" s="41"/>
      <c r="F2941" s="41"/>
      <c r="G2941" s="41"/>
      <c r="H2941" s="41"/>
    </row>
    <row r="2942" spans="4:8">
      <c r="D2942" s="40"/>
      <c r="E2942" s="41"/>
      <c r="F2942" s="41"/>
      <c r="G2942" s="41"/>
      <c r="H2942" s="41"/>
    </row>
    <row r="2943" spans="4:8">
      <c r="D2943" s="40"/>
      <c r="E2943" s="41"/>
      <c r="F2943" s="41"/>
      <c r="G2943" s="41"/>
      <c r="H2943" s="41"/>
    </row>
    <row r="2944" spans="4:8">
      <c r="D2944" s="40"/>
      <c r="E2944" s="41"/>
      <c r="F2944" s="41"/>
      <c r="G2944" s="41"/>
      <c r="H2944" s="41"/>
    </row>
    <row r="2945" spans="4:8">
      <c r="D2945" s="40"/>
      <c r="E2945" s="41"/>
      <c r="F2945" s="41"/>
      <c r="G2945" s="41"/>
      <c r="H2945" s="41"/>
    </row>
    <row r="2946" spans="4:8">
      <c r="D2946" s="40"/>
      <c r="E2946" s="41"/>
      <c r="F2946" s="41"/>
      <c r="G2946" s="41"/>
      <c r="H2946" s="41"/>
    </row>
    <row r="2947" spans="4:8">
      <c r="D2947" s="40"/>
      <c r="E2947" s="41"/>
      <c r="F2947" s="41"/>
      <c r="G2947" s="41"/>
      <c r="H2947" s="41"/>
    </row>
    <row r="2948" spans="4:8">
      <c r="D2948" s="40"/>
      <c r="E2948" s="41"/>
      <c r="F2948" s="41"/>
      <c r="G2948" s="41"/>
      <c r="H2948" s="41"/>
    </row>
    <row r="2949" spans="4:8">
      <c r="D2949" s="40"/>
      <c r="E2949" s="41"/>
      <c r="F2949" s="41"/>
      <c r="G2949" s="41"/>
      <c r="H2949" s="41"/>
    </row>
    <row r="2950" spans="4:8">
      <c r="D2950" s="40"/>
      <c r="E2950" s="41"/>
      <c r="F2950" s="41"/>
      <c r="G2950" s="41"/>
      <c r="H2950" s="41"/>
    </row>
    <row r="2951" spans="4:8">
      <c r="D2951" s="40"/>
      <c r="E2951" s="41"/>
      <c r="F2951" s="41"/>
      <c r="G2951" s="41"/>
      <c r="H2951" s="41"/>
    </row>
    <row r="2952" spans="4:8">
      <c r="D2952" s="40"/>
      <c r="E2952" s="41"/>
      <c r="F2952" s="41"/>
      <c r="G2952" s="41"/>
      <c r="H2952" s="41"/>
    </row>
    <row r="2953" spans="4:8">
      <c r="D2953" s="40"/>
      <c r="E2953" s="41"/>
      <c r="F2953" s="41"/>
      <c r="G2953" s="41"/>
      <c r="H2953" s="41"/>
    </row>
    <row r="2954" spans="4:8">
      <c r="D2954" s="40"/>
      <c r="E2954" s="41"/>
      <c r="F2954" s="41"/>
      <c r="G2954" s="41"/>
      <c r="H2954" s="41"/>
    </row>
    <row r="2955" spans="4:8">
      <c r="D2955" s="40"/>
      <c r="E2955" s="41"/>
      <c r="F2955" s="41"/>
      <c r="G2955" s="41"/>
      <c r="H2955" s="41"/>
    </row>
    <row r="2956" spans="4:8">
      <c r="D2956" s="40"/>
      <c r="E2956" s="41"/>
      <c r="F2956" s="41"/>
      <c r="G2956" s="41"/>
      <c r="H2956" s="41"/>
    </row>
    <row r="2957" spans="4:8">
      <c r="D2957" s="40"/>
      <c r="E2957" s="41"/>
      <c r="F2957" s="41"/>
      <c r="G2957" s="41"/>
      <c r="H2957" s="41"/>
    </row>
    <row r="2958" spans="4:8">
      <c r="D2958" s="40"/>
      <c r="E2958" s="41"/>
      <c r="F2958" s="41"/>
      <c r="G2958" s="41"/>
      <c r="H2958" s="41"/>
    </row>
    <row r="2959" spans="4:8">
      <c r="D2959" s="40"/>
      <c r="E2959" s="41"/>
      <c r="F2959" s="41"/>
      <c r="G2959" s="41"/>
      <c r="H2959" s="41"/>
    </row>
    <row r="2960" spans="4:8">
      <c r="D2960" s="40"/>
      <c r="E2960" s="41"/>
      <c r="F2960" s="41"/>
      <c r="G2960" s="41"/>
      <c r="H2960" s="41"/>
    </row>
    <row r="2961" spans="4:8">
      <c r="D2961" s="40"/>
      <c r="E2961" s="41"/>
      <c r="F2961" s="41"/>
      <c r="G2961" s="41"/>
      <c r="H2961" s="41"/>
    </row>
    <row r="2962" spans="4:8">
      <c r="D2962" s="40"/>
      <c r="E2962" s="41"/>
      <c r="F2962" s="41"/>
      <c r="G2962" s="41"/>
      <c r="H2962" s="41"/>
    </row>
    <row r="2963" spans="4:8">
      <c r="D2963" s="40"/>
      <c r="E2963" s="41"/>
      <c r="F2963" s="41"/>
      <c r="G2963" s="41"/>
      <c r="H2963" s="41"/>
    </row>
    <row r="2964" spans="4:8">
      <c r="D2964" s="40"/>
      <c r="E2964" s="41"/>
      <c r="F2964" s="41"/>
      <c r="G2964" s="41"/>
      <c r="H2964" s="41"/>
    </row>
    <row r="2965" spans="4:8">
      <c r="D2965" s="40"/>
      <c r="E2965" s="41"/>
      <c r="F2965" s="41"/>
      <c r="G2965" s="41"/>
      <c r="H2965" s="41"/>
    </row>
    <row r="2966" spans="4:8">
      <c r="D2966" s="40"/>
      <c r="E2966" s="41"/>
      <c r="F2966" s="41"/>
      <c r="G2966" s="41"/>
      <c r="H2966" s="41"/>
    </row>
    <row r="2967" spans="4:8">
      <c r="D2967" s="40"/>
      <c r="E2967" s="41"/>
      <c r="F2967" s="41"/>
      <c r="G2967" s="41"/>
      <c r="H2967" s="41"/>
    </row>
    <row r="2968" spans="4:8">
      <c r="D2968" s="40"/>
      <c r="E2968" s="41"/>
      <c r="F2968" s="41"/>
      <c r="G2968" s="41"/>
      <c r="H2968" s="41"/>
    </row>
    <row r="2969" spans="4:8">
      <c r="D2969" s="40"/>
      <c r="E2969" s="41"/>
      <c r="F2969" s="41"/>
      <c r="G2969" s="41"/>
      <c r="H2969" s="41"/>
    </row>
    <row r="2970" spans="4:8">
      <c r="D2970" s="40"/>
      <c r="E2970" s="41"/>
      <c r="F2970" s="41"/>
      <c r="G2970" s="41"/>
      <c r="H2970" s="41"/>
    </row>
    <row r="2971" spans="4:8">
      <c r="D2971" s="40"/>
      <c r="E2971" s="41"/>
      <c r="F2971" s="41"/>
      <c r="G2971" s="41"/>
      <c r="H2971" s="41"/>
    </row>
    <row r="2972" spans="4:8">
      <c r="D2972" s="40"/>
      <c r="E2972" s="41"/>
      <c r="F2972" s="41"/>
      <c r="G2972" s="41"/>
      <c r="H2972" s="41"/>
    </row>
    <row r="2973" spans="4:8">
      <c r="D2973" s="40"/>
      <c r="E2973" s="41"/>
      <c r="F2973" s="41"/>
      <c r="G2973" s="41"/>
      <c r="H2973" s="41"/>
    </row>
    <row r="2974" spans="4:8">
      <c r="D2974" s="40"/>
      <c r="E2974" s="41"/>
      <c r="F2974" s="41"/>
      <c r="G2974" s="41"/>
      <c r="H2974" s="41"/>
    </row>
    <row r="2975" spans="4:8">
      <c r="D2975" s="40"/>
      <c r="E2975" s="41"/>
      <c r="F2975" s="41"/>
      <c r="G2975" s="41"/>
      <c r="H2975" s="41"/>
    </row>
    <row r="2976" spans="4:8">
      <c r="D2976" s="40"/>
      <c r="E2976" s="41"/>
      <c r="F2976" s="41"/>
      <c r="G2976" s="41"/>
      <c r="H2976" s="41"/>
    </row>
    <row r="2977" spans="4:8">
      <c r="D2977" s="40"/>
      <c r="E2977" s="41"/>
      <c r="F2977" s="41"/>
      <c r="G2977" s="41"/>
      <c r="H2977" s="41"/>
    </row>
    <row r="2978" spans="4:8">
      <c r="D2978" s="40"/>
      <c r="E2978" s="41"/>
      <c r="F2978" s="41"/>
      <c r="G2978" s="41"/>
      <c r="H2978" s="41"/>
    </row>
    <row r="2979" spans="4:8">
      <c r="D2979" s="40"/>
      <c r="E2979" s="41"/>
      <c r="F2979" s="41"/>
      <c r="G2979" s="41"/>
      <c r="H2979" s="41"/>
    </row>
    <row r="2980" spans="4:8">
      <c r="D2980" s="40"/>
      <c r="E2980" s="41"/>
      <c r="F2980" s="41"/>
      <c r="G2980" s="41"/>
      <c r="H2980" s="41"/>
    </row>
    <row r="2981" spans="4:8">
      <c r="D2981" s="40"/>
      <c r="E2981" s="41"/>
      <c r="F2981" s="41"/>
      <c r="G2981" s="41"/>
      <c r="H2981" s="41"/>
    </row>
    <row r="2982" spans="4:8">
      <c r="D2982" s="40"/>
      <c r="E2982" s="41"/>
      <c r="F2982" s="41"/>
      <c r="G2982" s="41"/>
      <c r="H2982" s="41"/>
    </row>
    <row r="2983" spans="4:8">
      <c r="D2983" s="40"/>
      <c r="E2983" s="41"/>
      <c r="F2983" s="41"/>
      <c r="G2983" s="41"/>
      <c r="H2983" s="41"/>
    </row>
    <row r="2984" spans="4:8">
      <c r="D2984" s="40"/>
      <c r="E2984" s="41"/>
      <c r="F2984" s="41"/>
      <c r="G2984" s="41"/>
      <c r="H2984" s="41"/>
    </row>
    <row r="2985" spans="4:8">
      <c r="D2985" s="40"/>
      <c r="E2985" s="41"/>
      <c r="F2985" s="41"/>
      <c r="G2985" s="41"/>
      <c r="H2985" s="41"/>
    </row>
    <row r="2986" spans="4:8">
      <c r="D2986" s="40"/>
      <c r="E2986" s="41"/>
      <c r="F2986" s="41"/>
      <c r="G2986" s="41"/>
      <c r="H2986" s="41"/>
    </row>
    <row r="2987" spans="4:8">
      <c r="D2987" s="40"/>
      <c r="E2987" s="41"/>
      <c r="F2987" s="41"/>
      <c r="G2987" s="41"/>
      <c r="H2987" s="41"/>
    </row>
    <row r="2988" spans="4:8">
      <c r="D2988" s="40"/>
      <c r="E2988" s="41"/>
      <c r="F2988" s="41"/>
      <c r="G2988" s="41"/>
      <c r="H2988" s="41"/>
    </row>
    <row r="2989" spans="4:8">
      <c r="D2989" s="40"/>
      <c r="E2989" s="41"/>
      <c r="F2989" s="41"/>
      <c r="G2989" s="41"/>
      <c r="H2989" s="41"/>
    </row>
    <row r="2990" spans="4:8">
      <c r="D2990" s="40"/>
      <c r="E2990" s="41"/>
      <c r="F2990" s="41"/>
      <c r="G2990" s="41"/>
      <c r="H2990" s="41"/>
    </row>
    <row r="2991" spans="4:8">
      <c r="D2991" s="40"/>
      <c r="E2991" s="41"/>
      <c r="F2991" s="41"/>
      <c r="G2991" s="41"/>
      <c r="H2991" s="41"/>
    </row>
    <row r="2992" spans="4:8">
      <c r="D2992" s="40"/>
      <c r="E2992" s="41"/>
      <c r="F2992" s="41"/>
      <c r="G2992" s="41"/>
      <c r="H2992" s="41"/>
    </row>
    <row r="2993" spans="4:8">
      <c r="D2993" s="40"/>
      <c r="E2993" s="41"/>
      <c r="F2993" s="41"/>
      <c r="G2993" s="41"/>
      <c r="H2993" s="41"/>
    </row>
    <row r="2994" spans="4:8">
      <c r="D2994" s="40"/>
      <c r="E2994" s="41"/>
      <c r="F2994" s="41"/>
      <c r="G2994" s="41"/>
      <c r="H2994" s="41"/>
    </row>
    <row r="2995" spans="4:8">
      <c r="D2995" s="40"/>
      <c r="E2995" s="41"/>
      <c r="F2995" s="41"/>
      <c r="G2995" s="41"/>
      <c r="H2995" s="41"/>
    </row>
    <row r="2996" spans="4:8">
      <c r="D2996" s="40"/>
      <c r="E2996" s="41"/>
      <c r="F2996" s="41"/>
      <c r="G2996" s="41"/>
      <c r="H2996" s="41"/>
    </row>
    <row r="2997" spans="4:8">
      <c r="D2997" s="40"/>
      <c r="E2997" s="41"/>
      <c r="F2997" s="41"/>
      <c r="G2997" s="41"/>
      <c r="H2997" s="41"/>
    </row>
    <row r="2998" spans="4:8">
      <c r="D2998" s="40"/>
      <c r="E2998" s="41"/>
      <c r="F2998" s="41"/>
      <c r="G2998" s="41"/>
      <c r="H2998" s="41"/>
    </row>
    <row r="2999" spans="4:8">
      <c r="D2999" s="40"/>
      <c r="E2999" s="41"/>
      <c r="F2999" s="41"/>
      <c r="G2999" s="41"/>
      <c r="H2999" s="41"/>
    </row>
    <row r="3000" spans="4:8">
      <c r="D3000" s="40"/>
      <c r="E3000" s="41"/>
      <c r="F3000" s="41"/>
      <c r="G3000" s="41"/>
      <c r="H3000" s="41"/>
    </row>
    <row r="3001" spans="4:8">
      <c r="D3001" s="40"/>
      <c r="E3001" s="41"/>
      <c r="F3001" s="41"/>
      <c r="G3001" s="41"/>
      <c r="H3001" s="41"/>
    </row>
    <row r="3002" spans="4:8">
      <c r="D3002" s="40"/>
      <c r="E3002" s="41"/>
      <c r="F3002" s="41"/>
      <c r="G3002" s="41"/>
      <c r="H3002" s="41"/>
    </row>
    <row r="3003" spans="4:8">
      <c r="D3003" s="40"/>
      <c r="E3003" s="41"/>
      <c r="F3003" s="41"/>
      <c r="G3003" s="41"/>
      <c r="H3003" s="41"/>
    </row>
    <row r="3004" spans="4:8">
      <c r="D3004" s="40"/>
      <c r="E3004" s="41"/>
      <c r="F3004" s="41"/>
      <c r="G3004" s="41"/>
      <c r="H3004" s="41"/>
    </row>
    <row r="3005" spans="4:8">
      <c r="D3005" s="40"/>
      <c r="E3005" s="41"/>
      <c r="F3005" s="41"/>
      <c r="G3005" s="41"/>
      <c r="H3005" s="41"/>
    </row>
    <row r="3006" spans="4:8">
      <c r="D3006" s="40"/>
      <c r="E3006" s="41"/>
      <c r="F3006" s="41"/>
      <c r="G3006" s="41"/>
      <c r="H3006" s="41"/>
    </row>
    <row r="3007" spans="4:8">
      <c r="D3007" s="40"/>
      <c r="E3007" s="41"/>
      <c r="F3007" s="41"/>
      <c r="G3007" s="41"/>
      <c r="H3007" s="41"/>
    </row>
    <row r="3008" spans="4:8">
      <c r="D3008" s="40"/>
      <c r="E3008" s="41"/>
      <c r="F3008" s="41"/>
      <c r="G3008" s="41"/>
      <c r="H3008" s="41"/>
    </row>
    <row r="3009" spans="4:8">
      <c r="D3009" s="40"/>
      <c r="E3009" s="41"/>
      <c r="F3009" s="41"/>
      <c r="G3009" s="41"/>
      <c r="H3009" s="41"/>
    </row>
    <row r="3010" spans="4:8">
      <c r="D3010" s="40"/>
      <c r="E3010" s="41"/>
      <c r="F3010" s="41"/>
      <c r="G3010" s="41"/>
      <c r="H3010" s="41"/>
    </row>
    <row r="3011" spans="4:8">
      <c r="D3011" s="40"/>
      <c r="E3011" s="41"/>
      <c r="F3011" s="41"/>
      <c r="G3011" s="41"/>
      <c r="H3011" s="41"/>
    </row>
    <row r="3012" spans="4:8">
      <c r="D3012" s="40"/>
      <c r="E3012" s="41"/>
      <c r="F3012" s="41"/>
      <c r="G3012" s="41"/>
      <c r="H3012" s="41"/>
    </row>
    <row r="3013" spans="4:8">
      <c r="D3013" s="40"/>
      <c r="E3013" s="41"/>
      <c r="F3013" s="41"/>
      <c r="G3013" s="41"/>
      <c r="H3013" s="41"/>
    </row>
    <row r="3014" spans="4:8">
      <c r="D3014" s="40"/>
      <c r="E3014" s="41"/>
      <c r="F3014" s="41"/>
      <c r="G3014" s="41"/>
      <c r="H3014" s="41"/>
    </row>
    <row r="3015" spans="4:8">
      <c r="D3015" s="40"/>
      <c r="E3015" s="41"/>
      <c r="F3015" s="41"/>
      <c r="G3015" s="41"/>
      <c r="H3015" s="41"/>
    </row>
    <row r="3016" spans="4:8">
      <c r="D3016" s="40"/>
      <c r="E3016" s="41"/>
      <c r="F3016" s="41"/>
      <c r="G3016" s="41"/>
      <c r="H3016" s="41"/>
    </row>
    <row r="3017" spans="4:8">
      <c r="D3017" s="40"/>
      <c r="E3017" s="41"/>
      <c r="F3017" s="41"/>
      <c r="G3017" s="41"/>
      <c r="H3017" s="41"/>
    </row>
    <row r="3018" spans="4:8">
      <c r="D3018" s="40"/>
      <c r="E3018" s="41"/>
      <c r="F3018" s="41"/>
      <c r="G3018" s="41"/>
      <c r="H3018" s="41"/>
    </row>
    <row r="3019" spans="4:8">
      <c r="D3019" s="40"/>
      <c r="E3019" s="41"/>
      <c r="F3019" s="41"/>
      <c r="G3019" s="41"/>
      <c r="H3019" s="41"/>
    </row>
    <row r="3020" spans="4:8">
      <c r="D3020" s="40"/>
      <c r="E3020" s="41"/>
      <c r="F3020" s="41"/>
      <c r="G3020" s="41"/>
      <c r="H3020" s="41"/>
    </row>
    <row r="3021" spans="4:8">
      <c r="D3021" s="40"/>
      <c r="E3021" s="41"/>
      <c r="F3021" s="41"/>
      <c r="G3021" s="41"/>
      <c r="H3021" s="41"/>
    </row>
    <row r="3022" spans="4:8">
      <c r="D3022" s="40"/>
      <c r="E3022" s="41"/>
      <c r="F3022" s="41"/>
      <c r="G3022" s="41"/>
      <c r="H3022" s="41"/>
    </row>
    <row r="3023" spans="4:8">
      <c r="D3023" s="40"/>
      <c r="E3023" s="41"/>
      <c r="F3023" s="41"/>
      <c r="G3023" s="41"/>
      <c r="H3023" s="41"/>
    </row>
    <row r="3024" spans="4:8">
      <c r="D3024" s="40"/>
      <c r="E3024" s="41"/>
      <c r="F3024" s="41"/>
      <c r="G3024" s="41"/>
      <c r="H3024" s="41"/>
    </row>
    <row r="3025" spans="4:8">
      <c r="D3025" s="40"/>
      <c r="E3025" s="41"/>
      <c r="F3025" s="41"/>
      <c r="G3025" s="41"/>
      <c r="H3025" s="41"/>
    </row>
    <row r="3026" spans="4:8">
      <c r="D3026" s="40"/>
      <c r="E3026" s="41"/>
      <c r="F3026" s="41"/>
      <c r="G3026" s="41"/>
      <c r="H3026" s="41"/>
    </row>
    <row r="3027" spans="4:8">
      <c r="D3027" s="40"/>
      <c r="E3027" s="41"/>
      <c r="F3027" s="41"/>
      <c r="G3027" s="41"/>
      <c r="H3027" s="41"/>
    </row>
    <row r="3028" spans="4:8">
      <c r="D3028" s="40"/>
      <c r="E3028" s="41"/>
      <c r="F3028" s="41"/>
      <c r="G3028" s="41"/>
      <c r="H3028" s="41"/>
    </row>
    <row r="3029" spans="4:8">
      <c r="D3029" s="40"/>
      <c r="E3029" s="41"/>
      <c r="F3029" s="41"/>
      <c r="G3029" s="41"/>
      <c r="H3029" s="41"/>
    </row>
    <row r="3030" spans="4:8">
      <c r="D3030" s="40"/>
      <c r="E3030" s="41"/>
      <c r="F3030" s="41"/>
      <c r="G3030" s="41"/>
      <c r="H3030" s="41"/>
    </row>
    <row r="3031" spans="4:8">
      <c r="D3031" s="40"/>
      <c r="E3031" s="41"/>
      <c r="F3031" s="41"/>
      <c r="G3031" s="41"/>
      <c r="H3031" s="41"/>
    </row>
    <row r="3032" spans="4:8">
      <c r="D3032" s="40"/>
      <c r="E3032" s="41"/>
      <c r="F3032" s="41"/>
      <c r="G3032" s="41"/>
      <c r="H3032" s="41"/>
    </row>
    <row r="3033" spans="4:8">
      <c r="D3033" s="40"/>
      <c r="E3033" s="41"/>
      <c r="F3033" s="41"/>
      <c r="G3033" s="41"/>
      <c r="H3033" s="41"/>
    </row>
    <row r="3034" spans="4:8">
      <c r="D3034" s="40"/>
      <c r="E3034" s="41"/>
      <c r="F3034" s="41"/>
      <c r="G3034" s="41"/>
      <c r="H3034" s="41"/>
    </row>
    <row r="3035" spans="4:8">
      <c r="D3035" s="40"/>
      <c r="E3035" s="41"/>
      <c r="F3035" s="41"/>
      <c r="G3035" s="41"/>
      <c r="H3035" s="41"/>
    </row>
    <row r="3036" spans="4:8">
      <c r="D3036" s="40"/>
      <c r="E3036" s="41"/>
      <c r="F3036" s="41"/>
      <c r="G3036" s="41"/>
      <c r="H3036" s="41"/>
    </row>
    <row r="3037" spans="4:8">
      <c r="D3037" s="40"/>
      <c r="E3037" s="41"/>
      <c r="F3037" s="41"/>
      <c r="G3037" s="41"/>
      <c r="H3037" s="41"/>
    </row>
    <row r="3038" spans="4:8">
      <c r="D3038" s="40"/>
      <c r="E3038" s="41"/>
      <c r="F3038" s="41"/>
      <c r="G3038" s="41"/>
      <c r="H3038" s="41"/>
    </row>
    <row r="3039" spans="4:8">
      <c r="D3039" s="40"/>
      <c r="E3039" s="41"/>
      <c r="F3039" s="41"/>
      <c r="G3039" s="41"/>
      <c r="H3039" s="41"/>
    </row>
    <row r="3040" spans="4:8">
      <c r="D3040" s="40"/>
      <c r="E3040" s="41"/>
      <c r="F3040" s="41"/>
      <c r="G3040" s="41"/>
      <c r="H3040" s="41"/>
    </row>
    <row r="3041" spans="4:8">
      <c r="D3041" s="40"/>
      <c r="E3041" s="41"/>
      <c r="F3041" s="41"/>
      <c r="G3041" s="41"/>
      <c r="H3041" s="41"/>
    </row>
    <row r="3042" spans="4:8">
      <c r="D3042" s="40"/>
      <c r="E3042" s="41"/>
      <c r="F3042" s="41"/>
      <c r="G3042" s="41"/>
      <c r="H3042" s="41"/>
    </row>
    <row r="3043" spans="4:8">
      <c r="D3043" s="40"/>
      <c r="E3043" s="41"/>
      <c r="F3043" s="41"/>
      <c r="G3043" s="41"/>
      <c r="H3043" s="41"/>
    </row>
    <row r="3044" spans="4:8">
      <c r="D3044" s="40"/>
      <c r="E3044" s="41"/>
      <c r="F3044" s="41"/>
      <c r="G3044" s="41"/>
      <c r="H3044" s="41"/>
    </row>
    <row r="3045" spans="4:8">
      <c r="D3045" s="40"/>
      <c r="E3045" s="41"/>
      <c r="F3045" s="41"/>
      <c r="G3045" s="41"/>
      <c r="H3045" s="41"/>
    </row>
    <row r="3046" spans="4:8">
      <c r="D3046" s="40"/>
      <c r="E3046" s="41"/>
      <c r="F3046" s="41"/>
      <c r="G3046" s="41"/>
      <c r="H3046" s="41"/>
    </row>
    <row r="3047" spans="4:8">
      <c r="D3047" s="40"/>
      <c r="E3047" s="41"/>
      <c r="F3047" s="41"/>
      <c r="G3047" s="41"/>
      <c r="H3047" s="41"/>
    </row>
    <row r="3048" spans="4:8">
      <c r="D3048" s="40"/>
      <c r="E3048" s="41"/>
      <c r="F3048" s="41"/>
      <c r="G3048" s="41"/>
      <c r="H3048" s="41"/>
    </row>
    <row r="3049" spans="4:8">
      <c r="D3049" s="40"/>
      <c r="E3049" s="41"/>
      <c r="F3049" s="41"/>
      <c r="G3049" s="41"/>
      <c r="H3049" s="41"/>
    </row>
    <row r="3050" spans="4:8">
      <c r="D3050" s="40"/>
      <c r="E3050" s="41"/>
      <c r="F3050" s="41"/>
      <c r="G3050" s="41"/>
      <c r="H3050" s="41"/>
    </row>
    <row r="3051" spans="4:8">
      <c r="D3051" s="40"/>
      <c r="E3051" s="41"/>
      <c r="F3051" s="41"/>
      <c r="G3051" s="41"/>
      <c r="H3051" s="41"/>
    </row>
    <row r="3052" spans="4:8">
      <c r="D3052" s="40"/>
      <c r="E3052" s="41"/>
      <c r="F3052" s="41"/>
      <c r="G3052" s="41"/>
      <c r="H3052" s="41"/>
    </row>
    <row r="3053" spans="4:8">
      <c r="D3053" s="40"/>
      <c r="E3053" s="41"/>
      <c r="F3053" s="41"/>
      <c r="G3053" s="41"/>
      <c r="H3053" s="41"/>
    </row>
    <row r="3054" spans="4:8">
      <c r="D3054" s="40"/>
      <c r="E3054" s="41"/>
      <c r="F3054" s="41"/>
      <c r="G3054" s="41"/>
      <c r="H3054" s="41"/>
    </row>
    <row r="3055" spans="4:8">
      <c r="D3055" s="40"/>
      <c r="E3055" s="41"/>
      <c r="F3055" s="41"/>
      <c r="G3055" s="41"/>
      <c r="H3055" s="41"/>
    </row>
    <row r="3056" spans="4:8">
      <c r="D3056" s="40"/>
      <c r="E3056" s="41"/>
      <c r="F3056" s="41"/>
      <c r="G3056" s="41"/>
      <c r="H3056" s="41"/>
    </row>
    <row r="3057" spans="4:8">
      <c r="D3057" s="40"/>
      <c r="E3057" s="41"/>
      <c r="F3057" s="41"/>
      <c r="G3057" s="41"/>
      <c r="H3057" s="41"/>
    </row>
    <row r="3058" spans="4:8">
      <c r="D3058" s="40"/>
      <c r="E3058" s="41"/>
      <c r="F3058" s="41"/>
      <c r="G3058" s="41"/>
      <c r="H3058" s="41"/>
    </row>
    <row r="3059" spans="4:8">
      <c r="D3059" s="40"/>
      <c r="E3059" s="41"/>
      <c r="F3059" s="41"/>
      <c r="G3059" s="41"/>
      <c r="H3059" s="41"/>
    </row>
    <row r="3060" spans="4:8">
      <c r="D3060" s="40"/>
      <c r="E3060" s="41"/>
      <c r="F3060" s="41"/>
      <c r="G3060" s="41"/>
      <c r="H3060" s="41"/>
    </row>
    <row r="3061" spans="4:8">
      <c r="D3061" s="40"/>
      <c r="E3061" s="41"/>
      <c r="F3061" s="41"/>
      <c r="G3061" s="41"/>
      <c r="H3061" s="41"/>
    </row>
    <row r="3062" spans="4:8">
      <c r="D3062" s="40"/>
      <c r="E3062" s="41"/>
      <c r="F3062" s="41"/>
      <c r="G3062" s="41"/>
      <c r="H3062" s="41"/>
    </row>
    <row r="3063" spans="4:8">
      <c r="D3063" s="40"/>
      <c r="E3063" s="41"/>
      <c r="F3063" s="41"/>
      <c r="G3063" s="41"/>
      <c r="H3063" s="41"/>
    </row>
    <row r="3064" spans="4:8">
      <c r="D3064" s="40"/>
      <c r="E3064" s="41"/>
      <c r="F3064" s="41"/>
      <c r="G3064" s="41"/>
      <c r="H3064" s="41"/>
    </row>
    <row r="3065" spans="4:8">
      <c r="D3065" s="40"/>
      <c r="E3065" s="41"/>
      <c r="F3065" s="41"/>
      <c r="G3065" s="41"/>
      <c r="H3065" s="41"/>
    </row>
    <row r="3066" spans="4:8">
      <c r="D3066" s="40"/>
      <c r="E3066" s="41"/>
      <c r="F3066" s="41"/>
      <c r="G3066" s="41"/>
      <c r="H3066" s="41"/>
    </row>
    <row r="3067" spans="4:8">
      <c r="D3067" s="40"/>
      <c r="E3067" s="41"/>
      <c r="F3067" s="41"/>
      <c r="G3067" s="41"/>
      <c r="H3067" s="41"/>
    </row>
    <row r="3068" spans="4:8">
      <c r="D3068" s="40"/>
      <c r="E3068" s="41"/>
      <c r="F3068" s="41"/>
      <c r="G3068" s="41"/>
      <c r="H3068" s="41"/>
    </row>
    <row r="3069" spans="4:8">
      <c r="D3069" s="40"/>
      <c r="E3069" s="41"/>
      <c r="F3069" s="41"/>
      <c r="G3069" s="41"/>
      <c r="H3069" s="41"/>
    </row>
    <row r="3070" spans="4:8">
      <c r="D3070" s="40"/>
      <c r="E3070" s="41"/>
      <c r="F3070" s="41"/>
      <c r="G3070" s="41"/>
      <c r="H3070" s="41"/>
    </row>
    <row r="3071" spans="4:8">
      <c r="D3071" s="40"/>
      <c r="E3071" s="41"/>
      <c r="F3071" s="41"/>
      <c r="G3071" s="41"/>
      <c r="H3071" s="41"/>
    </row>
    <row r="3072" spans="4:8">
      <c r="D3072" s="40"/>
      <c r="E3072" s="41"/>
      <c r="F3072" s="41"/>
      <c r="G3072" s="41"/>
      <c r="H3072" s="41"/>
    </row>
    <row r="3073" spans="4:8">
      <c r="D3073" s="40"/>
      <c r="E3073" s="41"/>
      <c r="F3073" s="41"/>
      <c r="G3073" s="41"/>
      <c r="H3073" s="41"/>
    </row>
    <row r="3074" spans="4:8">
      <c r="D3074" s="40"/>
      <c r="E3074" s="41"/>
      <c r="F3074" s="41"/>
      <c r="G3074" s="41"/>
      <c r="H3074" s="41"/>
    </row>
    <row r="3075" spans="4:8">
      <c r="D3075" s="40"/>
      <c r="E3075" s="41"/>
      <c r="F3075" s="41"/>
      <c r="G3075" s="41"/>
      <c r="H3075" s="41"/>
    </row>
    <row r="3076" spans="4:8">
      <c r="D3076" s="40"/>
      <c r="E3076" s="41"/>
      <c r="F3076" s="41"/>
      <c r="G3076" s="41"/>
      <c r="H3076" s="41"/>
    </row>
    <row r="3077" spans="4:8">
      <c r="D3077" s="40"/>
      <c r="E3077" s="41"/>
      <c r="F3077" s="41"/>
      <c r="G3077" s="41"/>
      <c r="H3077" s="41"/>
    </row>
    <row r="3078" spans="4:8">
      <c r="D3078" s="40"/>
      <c r="E3078" s="41"/>
      <c r="F3078" s="41"/>
      <c r="G3078" s="41"/>
      <c r="H3078" s="41"/>
    </row>
    <row r="3079" spans="4:8">
      <c r="D3079" s="40"/>
      <c r="E3079" s="41"/>
      <c r="F3079" s="41"/>
      <c r="G3079" s="41"/>
      <c r="H3079" s="41"/>
    </row>
    <row r="3080" spans="4:8">
      <c r="D3080" s="40"/>
      <c r="E3080" s="41"/>
      <c r="F3080" s="41"/>
      <c r="G3080" s="41"/>
      <c r="H3080" s="41"/>
    </row>
    <row r="3081" spans="4:8">
      <c r="D3081" s="40"/>
      <c r="E3081" s="41"/>
      <c r="F3081" s="41"/>
      <c r="G3081" s="41"/>
      <c r="H3081" s="41"/>
    </row>
    <row r="3082" spans="4:8">
      <c r="D3082" s="40"/>
      <c r="E3082" s="41"/>
      <c r="F3082" s="41"/>
      <c r="G3082" s="41"/>
      <c r="H3082" s="41"/>
    </row>
    <row r="3083" spans="4:8">
      <c r="D3083" s="40"/>
      <c r="E3083" s="41"/>
      <c r="F3083" s="41"/>
      <c r="G3083" s="41"/>
      <c r="H3083" s="41"/>
    </row>
    <row r="3084" spans="4:8">
      <c r="D3084" s="40"/>
      <c r="E3084" s="41"/>
      <c r="F3084" s="41"/>
      <c r="G3084" s="41"/>
      <c r="H3084" s="41"/>
    </row>
    <row r="3085" spans="4:8">
      <c r="D3085" s="40"/>
      <c r="E3085" s="41"/>
      <c r="F3085" s="41"/>
      <c r="G3085" s="41"/>
      <c r="H3085" s="41"/>
    </row>
    <row r="3086" spans="4:8">
      <c r="D3086" s="40"/>
      <c r="E3086" s="41"/>
      <c r="F3086" s="41"/>
      <c r="G3086" s="41"/>
      <c r="H3086" s="41"/>
    </row>
    <row r="3087" spans="4:8">
      <c r="D3087" s="40"/>
      <c r="E3087" s="41"/>
      <c r="F3087" s="41"/>
      <c r="G3087" s="41"/>
      <c r="H3087" s="41"/>
    </row>
    <row r="3088" spans="4:8">
      <c r="D3088" s="40"/>
      <c r="E3088" s="41"/>
      <c r="F3088" s="41"/>
      <c r="G3088" s="41"/>
      <c r="H3088" s="41"/>
    </row>
    <row r="3089" spans="4:8">
      <c r="D3089" s="40"/>
      <c r="E3089" s="41"/>
      <c r="F3089" s="41"/>
      <c r="G3089" s="41"/>
      <c r="H3089" s="41"/>
    </row>
    <row r="3090" spans="4:8">
      <c r="D3090" s="40"/>
      <c r="E3090" s="41"/>
      <c r="F3090" s="41"/>
      <c r="G3090" s="41"/>
      <c r="H3090" s="41"/>
    </row>
    <row r="3091" spans="4:8">
      <c r="D3091" s="40"/>
      <c r="E3091" s="41"/>
      <c r="F3091" s="41"/>
      <c r="G3091" s="41"/>
      <c r="H3091" s="41"/>
    </row>
    <row r="3092" spans="4:8">
      <c r="D3092" s="40"/>
      <c r="E3092" s="41"/>
      <c r="F3092" s="41"/>
      <c r="G3092" s="41"/>
      <c r="H3092" s="41"/>
    </row>
    <row r="3093" spans="4:8">
      <c r="D3093" s="40"/>
      <c r="E3093" s="41"/>
      <c r="F3093" s="41"/>
      <c r="G3093" s="41"/>
      <c r="H3093" s="41"/>
    </row>
    <row r="3094" spans="4:8">
      <c r="D3094" s="40"/>
      <c r="E3094" s="41"/>
      <c r="F3094" s="41"/>
      <c r="G3094" s="41"/>
      <c r="H3094" s="41"/>
    </row>
    <row r="3095" spans="4:8">
      <c r="D3095" s="40"/>
      <c r="E3095" s="41"/>
      <c r="F3095" s="41"/>
      <c r="G3095" s="41"/>
      <c r="H3095" s="41"/>
    </row>
    <row r="3096" spans="4:8">
      <c r="D3096" s="40"/>
      <c r="E3096" s="41"/>
      <c r="F3096" s="41"/>
      <c r="G3096" s="41"/>
      <c r="H3096" s="41"/>
    </row>
    <row r="3097" spans="4:8">
      <c r="D3097" s="40"/>
      <c r="E3097" s="41"/>
      <c r="F3097" s="41"/>
      <c r="G3097" s="41"/>
      <c r="H3097" s="41"/>
    </row>
    <row r="3098" spans="4:8">
      <c r="D3098" s="40"/>
      <c r="E3098" s="41"/>
      <c r="F3098" s="41"/>
      <c r="G3098" s="41"/>
      <c r="H3098" s="41"/>
    </row>
    <row r="3099" spans="4:8">
      <c r="D3099" s="40"/>
      <c r="E3099" s="41"/>
      <c r="F3099" s="41"/>
      <c r="G3099" s="41"/>
      <c r="H3099" s="41"/>
    </row>
    <row r="3100" spans="4:8">
      <c r="D3100" s="40"/>
      <c r="E3100" s="41"/>
      <c r="F3100" s="41"/>
      <c r="G3100" s="41"/>
      <c r="H3100" s="41"/>
    </row>
    <row r="3101" spans="4:8">
      <c r="D3101" s="40"/>
      <c r="E3101" s="41"/>
      <c r="F3101" s="41"/>
      <c r="G3101" s="41"/>
      <c r="H3101" s="41"/>
    </row>
    <row r="3102" spans="4:8">
      <c r="D3102" s="40"/>
      <c r="E3102" s="41"/>
      <c r="F3102" s="41"/>
      <c r="G3102" s="41"/>
      <c r="H3102" s="41"/>
    </row>
    <row r="3103" spans="4:8">
      <c r="D3103" s="40"/>
      <c r="E3103" s="41"/>
      <c r="F3103" s="41"/>
      <c r="G3103" s="41"/>
      <c r="H3103" s="41"/>
    </row>
    <row r="3104" spans="4:8">
      <c r="D3104" s="40"/>
      <c r="E3104" s="41"/>
      <c r="F3104" s="41"/>
      <c r="G3104" s="41"/>
      <c r="H3104" s="41"/>
    </row>
    <row r="3105" spans="4:8">
      <c r="D3105" s="40"/>
      <c r="E3105" s="41"/>
      <c r="F3105" s="41"/>
      <c r="G3105" s="41"/>
      <c r="H3105" s="41"/>
    </row>
    <row r="3106" spans="4:8">
      <c r="D3106" s="40"/>
      <c r="E3106" s="41"/>
      <c r="F3106" s="41"/>
      <c r="G3106" s="41"/>
      <c r="H3106" s="41"/>
    </row>
    <row r="3107" spans="4:8">
      <c r="D3107" s="40"/>
      <c r="E3107" s="41"/>
      <c r="F3107" s="41"/>
      <c r="G3107" s="41"/>
      <c r="H3107" s="41"/>
    </row>
    <row r="3108" spans="4:8">
      <c r="D3108" s="40"/>
      <c r="E3108" s="41"/>
      <c r="F3108" s="41"/>
      <c r="G3108" s="41"/>
      <c r="H3108" s="41"/>
    </row>
    <row r="3109" spans="4:8">
      <c r="D3109" s="40"/>
      <c r="E3109" s="41"/>
      <c r="F3109" s="41"/>
      <c r="G3109" s="41"/>
      <c r="H3109" s="41"/>
    </row>
    <row r="3110" spans="4:8">
      <c r="D3110" s="40"/>
      <c r="E3110" s="41"/>
      <c r="F3110" s="41"/>
      <c r="G3110" s="41"/>
      <c r="H3110" s="41"/>
    </row>
    <row r="3111" spans="4:8">
      <c r="D3111" s="40"/>
      <c r="E3111" s="41"/>
      <c r="F3111" s="41"/>
      <c r="G3111" s="41"/>
      <c r="H3111" s="41"/>
    </row>
    <row r="3112" spans="4:8">
      <c r="D3112" s="40"/>
      <c r="E3112" s="41"/>
      <c r="F3112" s="41"/>
      <c r="G3112" s="41"/>
      <c r="H3112" s="41"/>
    </row>
    <row r="3113" spans="4:8">
      <c r="D3113" s="40"/>
      <c r="E3113" s="41"/>
      <c r="F3113" s="41"/>
      <c r="G3113" s="41"/>
      <c r="H3113" s="41"/>
    </row>
    <row r="3114" spans="4:8">
      <c r="D3114" s="40"/>
      <c r="E3114" s="41"/>
      <c r="F3114" s="41"/>
      <c r="G3114" s="41"/>
      <c r="H3114" s="41"/>
    </row>
    <row r="3115" spans="4:8">
      <c r="D3115" s="40"/>
      <c r="E3115" s="41"/>
      <c r="F3115" s="41"/>
      <c r="G3115" s="41"/>
      <c r="H3115" s="41"/>
    </row>
    <row r="3116" spans="4:8">
      <c r="D3116" s="40"/>
      <c r="E3116" s="41"/>
      <c r="F3116" s="41"/>
      <c r="G3116" s="41"/>
      <c r="H3116" s="41"/>
    </row>
    <row r="3117" spans="4:8">
      <c r="D3117" s="40"/>
      <c r="E3117" s="41"/>
      <c r="F3117" s="41"/>
      <c r="G3117" s="41"/>
      <c r="H3117" s="41"/>
    </row>
    <row r="3118" spans="4:8">
      <c r="D3118" s="40"/>
      <c r="E3118" s="41"/>
      <c r="F3118" s="41"/>
      <c r="G3118" s="41"/>
      <c r="H3118" s="41"/>
    </row>
  </sheetData>
  <mergeCells count="1">
    <mergeCell ref="C3:P3"/>
  </mergeCells>
  <pageMargins left="0.75" right="0.75" top="1" bottom="1" header="0.5" footer="0.5"/>
  <pageSetup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G30"/>
  <sheetViews>
    <sheetView workbookViewId="0">
      <selection activeCell="C1" sqref="C1"/>
    </sheetView>
  </sheetViews>
  <sheetFormatPr defaultColWidth="9" defaultRowHeight="13.9" outlineLevelCol="1"/>
  <cols>
    <col min="1" max="1" width="38.875" style="50" customWidth="1"/>
    <col min="2" max="2" width="39.375" style="50" customWidth="1" outlineLevel="1"/>
    <col min="3" max="3" width="15.25" style="50" bestFit="1" customWidth="1"/>
    <col min="4" max="5" width="9" style="50"/>
    <col min="6" max="6" width="9.625" style="50" bestFit="1" customWidth="1"/>
    <col min="7" max="16384" width="9" style="50"/>
  </cols>
  <sheetData>
    <row r="1" spans="1:7" ht="15">
      <c r="C1" s="127" t="s">
        <v>42</v>
      </c>
    </row>
    <row r="2" spans="1:7">
      <c r="C2" s="61" t="s">
        <v>34</v>
      </c>
    </row>
    <row r="3" spans="1:7" s="58" customFormat="1">
      <c r="A3" s="62"/>
      <c r="B3" s="63" t="s">
        <v>96</v>
      </c>
      <c r="C3" s="64">
        <v>360000000</v>
      </c>
    </row>
    <row r="4" spans="1:7" s="58" customFormat="1">
      <c r="A4" s="62"/>
      <c r="B4" s="63" t="s">
        <v>98</v>
      </c>
      <c r="C4" s="64">
        <v>82000000</v>
      </c>
    </row>
    <row r="5" spans="1:7" s="58" customFormat="1">
      <c r="A5" s="62" t="s">
        <v>226</v>
      </c>
      <c r="B5" s="62" t="s">
        <v>227</v>
      </c>
      <c r="C5" s="65">
        <f>+C3+C4</f>
        <v>442000000</v>
      </c>
    </row>
    <row r="6" spans="1:7" s="58" customFormat="1">
      <c r="A6" s="62" t="s">
        <v>19</v>
      </c>
      <c r="B6" s="63" t="s">
        <v>19</v>
      </c>
      <c r="C6" s="64">
        <v>363065</v>
      </c>
    </row>
    <row r="7" spans="1:7" s="58" customFormat="1">
      <c r="A7" s="62" t="s">
        <v>107</v>
      </c>
      <c r="B7" s="63" t="s">
        <v>108</v>
      </c>
      <c r="C7" s="64">
        <v>577853616.25</v>
      </c>
      <c r="F7" s="66"/>
    </row>
    <row r="8" spans="1:7" s="58" customFormat="1">
      <c r="A8" s="62" t="s">
        <v>228</v>
      </c>
      <c r="B8" s="63" t="s">
        <v>229</v>
      </c>
      <c r="C8" s="67">
        <v>0</v>
      </c>
    </row>
    <row r="9" spans="1:7" s="58" customFormat="1">
      <c r="A9" s="62" t="s">
        <v>230</v>
      </c>
      <c r="B9" s="62" t="s">
        <v>231</v>
      </c>
      <c r="C9" s="64">
        <v>25478.269999999997</v>
      </c>
    </row>
    <row r="10" spans="1:7" s="58" customFormat="1">
      <c r="A10" s="62" t="s">
        <v>232</v>
      </c>
      <c r="B10" s="62" t="s">
        <v>219</v>
      </c>
      <c r="C10" s="64">
        <v>18137626.140000001</v>
      </c>
    </row>
    <row r="11" spans="1:7" s="58" customFormat="1">
      <c r="A11" s="62" t="s">
        <v>233</v>
      </c>
      <c r="B11" s="62" t="s">
        <v>234</v>
      </c>
      <c r="C11" s="64">
        <v>225356.67</v>
      </c>
    </row>
    <row r="12" spans="1:7" s="58" customFormat="1"/>
    <row r="13" spans="1:7" s="58" customFormat="1"/>
    <row r="14" spans="1:7" s="58" customFormat="1" ht="27.6">
      <c r="A14" s="62" t="s">
        <v>235</v>
      </c>
      <c r="C14" s="64">
        <v>0</v>
      </c>
    </row>
    <row r="15" spans="1:7" s="58" customFormat="1">
      <c r="G15" s="59"/>
    </row>
    <row r="16" spans="1:7">
      <c r="A16" s="50" t="s">
        <v>236</v>
      </c>
      <c r="C16" s="66">
        <v>0</v>
      </c>
    </row>
    <row r="17" spans="1:3">
      <c r="A17" s="50" t="s">
        <v>237</v>
      </c>
      <c r="C17" s="52">
        <f>SUM(C10:C11,C16)</f>
        <v>18362982.810000002</v>
      </c>
    </row>
    <row r="19" spans="1:3">
      <c r="A19" s="50" t="s">
        <v>238</v>
      </c>
      <c r="C19" s="68">
        <f>+C17/C5</f>
        <v>4.1545209977375569E-2</v>
      </c>
    </row>
    <row r="20" spans="1:3" ht="12.75"/>
    <row r="21" spans="1:3" ht="12.75"/>
    <row r="22" spans="1:3" ht="12.75"/>
    <row r="23" spans="1:3" ht="12.75"/>
    <row r="24" spans="1:3" ht="12.75"/>
    <row r="25" spans="1:3" ht="12.75"/>
    <row r="26" spans="1:3" ht="12.75"/>
    <row r="27" spans="1:3" ht="12.75"/>
    <row r="28" spans="1:3" ht="12.75"/>
    <row r="29" spans="1:3" ht="12.75"/>
    <row r="30" spans="1:3" ht="12.7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T27"/>
  <sheetViews>
    <sheetView workbookViewId="0">
      <selection activeCell="J1" sqref="J1"/>
    </sheetView>
  </sheetViews>
  <sheetFormatPr defaultColWidth="9" defaultRowHeight="13.9" outlineLevelCol="1"/>
  <cols>
    <col min="1" max="1" width="9" style="50"/>
    <col min="2" max="2" width="34.875" style="50" customWidth="1"/>
    <col min="3" max="3" width="49.375" style="50" customWidth="1" outlineLevel="1"/>
    <col min="4" max="4" width="22" style="50" customWidth="1" outlineLevel="1"/>
    <col min="5" max="5" width="2.25" style="50" customWidth="1"/>
    <col min="6" max="6" width="13.125" style="50" bestFit="1" customWidth="1"/>
    <col min="7" max="7" width="11.625" style="50" customWidth="1"/>
    <col min="8" max="8" width="11" style="50" bestFit="1" customWidth="1"/>
    <col min="9" max="9" width="9.25" style="50" bestFit="1" customWidth="1"/>
    <col min="10" max="10" width="10" style="50" bestFit="1" customWidth="1"/>
    <col min="11" max="16384" width="9" style="50"/>
  </cols>
  <sheetData>
    <row r="1" spans="2:20" ht="15">
      <c r="J1" s="127" t="s">
        <v>42</v>
      </c>
    </row>
    <row r="2" spans="2:20" ht="12.75">
      <c r="F2" s="69" t="s">
        <v>239</v>
      </c>
      <c r="G2" s="69" t="s">
        <v>240</v>
      </c>
      <c r="H2" s="69" t="s">
        <v>241</v>
      </c>
      <c r="I2" s="69" t="s">
        <v>241</v>
      </c>
      <c r="J2" s="69" t="s">
        <v>240</v>
      </c>
      <c r="K2" s="69"/>
      <c r="L2" s="69"/>
      <c r="M2" s="69"/>
      <c r="Q2" s="69"/>
      <c r="R2" s="69"/>
      <c r="S2" s="69"/>
      <c r="T2" s="69"/>
    </row>
    <row r="3" spans="2:20">
      <c r="B3" s="70" t="s">
        <v>242</v>
      </c>
      <c r="F3" s="60" t="s">
        <v>91</v>
      </c>
      <c r="G3" s="71" t="s">
        <v>243</v>
      </c>
      <c r="H3" s="71" t="s">
        <v>244</v>
      </c>
      <c r="I3" s="71" t="s">
        <v>245</v>
      </c>
      <c r="J3" s="71" t="s">
        <v>246</v>
      </c>
      <c r="K3" s="71"/>
      <c r="L3" s="71"/>
      <c r="M3" s="71"/>
      <c r="Q3" s="71"/>
      <c r="R3" s="71"/>
      <c r="S3" s="71"/>
      <c r="T3" s="71"/>
    </row>
    <row r="4" spans="2:20">
      <c r="B4" s="58" t="s">
        <v>247</v>
      </c>
      <c r="C4" s="58"/>
      <c r="D4" s="72"/>
    </row>
    <row r="5" spans="2:20">
      <c r="B5" s="58" t="s">
        <v>248</v>
      </c>
      <c r="C5" s="73" t="s">
        <v>249</v>
      </c>
      <c r="F5" s="64">
        <v>20000000</v>
      </c>
      <c r="G5" s="74">
        <f>ROUND(+F5*0.0898,0)</f>
        <v>1796000</v>
      </c>
      <c r="H5" s="75">
        <v>9126.5880000000143</v>
      </c>
      <c r="I5" s="74"/>
      <c r="J5" s="74">
        <f>SUM(G5:I5)</f>
        <v>1805126.588</v>
      </c>
      <c r="K5" s="74"/>
      <c r="L5" s="74"/>
      <c r="M5" s="74"/>
      <c r="Q5" s="74"/>
      <c r="R5" s="74"/>
      <c r="S5" s="74"/>
      <c r="T5" s="74"/>
    </row>
    <row r="6" spans="2:20">
      <c r="B6" s="58" t="s">
        <v>250</v>
      </c>
      <c r="C6" s="73" t="s">
        <v>251</v>
      </c>
      <c r="F6" s="64">
        <v>62000000</v>
      </c>
      <c r="G6" s="74">
        <f>ROUND(+F6*0.0361,0)</f>
        <v>2238200</v>
      </c>
      <c r="H6" s="75">
        <v>44227.920000000013</v>
      </c>
      <c r="I6" s="74"/>
      <c r="J6" s="74">
        <f>SUM(G6:I6)</f>
        <v>2282427.92</v>
      </c>
      <c r="K6" s="74"/>
      <c r="L6" s="74"/>
      <c r="M6" s="74"/>
      <c r="Q6" s="74"/>
      <c r="R6" s="74"/>
      <c r="S6" s="74"/>
      <c r="T6" s="74"/>
    </row>
    <row r="7" spans="2:20">
      <c r="B7" s="58" t="s">
        <v>252</v>
      </c>
      <c r="C7" s="73" t="s">
        <v>253</v>
      </c>
      <c r="F7" s="64">
        <v>110000000</v>
      </c>
      <c r="G7" s="74">
        <f>ROUND(+F7*0.0434,0)</f>
        <v>4774000</v>
      </c>
      <c r="H7" s="75">
        <v>21083.824138023134</v>
      </c>
      <c r="I7" s="74"/>
      <c r="J7" s="74">
        <f>SUM(G7:I7)</f>
        <v>4795083.824138023</v>
      </c>
      <c r="K7" s="74"/>
      <c r="L7" s="74"/>
      <c r="M7" s="74"/>
      <c r="Q7" s="74"/>
      <c r="R7" s="74"/>
      <c r="S7" s="74"/>
      <c r="T7" s="74"/>
    </row>
    <row r="8" spans="2:20">
      <c r="B8" s="58" t="s">
        <v>254</v>
      </c>
      <c r="C8" s="73" t="s">
        <v>255</v>
      </c>
      <c r="F8" s="64">
        <v>50000000</v>
      </c>
      <c r="G8" s="74">
        <f>ROUND(+F8*0.0436,0)</f>
        <v>2180000</v>
      </c>
      <c r="H8" s="75">
        <v>8629.3465976635107</v>
      </c>
      <c r="I8" s="74"/>
      <c r="J8" s="74">
        <f t="shared" ref="J8" si="0">SUM(G8:I8)</f>
        <v>2188629.3465976636</v>
      </c>
      <c r="K8" s="74"/>
      <c r="L8" s="74"/>
      <c r="M8" s="74"/>
      <c r="Q8" s="74"/>
      <c r="R8" s="74"/>
      <c r="S8" s="74"/>
      <c r="T8" s="74"/>
    </row>
    <row r="9" spans="2:20" ht="12" customHeight="1">
      <c r="B9" s="58" t="s">
        <v>256</v>
      </c>
      <c r="C9" s="73" t="s">
        <v>257</v>
      </c>
      <c r="F9" s="64">
        <v>50000000</v>
      </c>
      <c r="G9" s="74">
        <f>ROUND(+F9*0.0471,0)</f>
        <v>2355000</v>
      </c>
      <c r="H9" s="75">
        <v>7150.0625716484692</v>
      </c>
      <c r="J9" s="74">
        <f t="shared" ref="J9:J12" si="1">SUM(G9:I9)</f>
        <v>2362150.0625716485</v>
      </c>
      <c r="K9" s="74"/>
      <c r="L9" s="74"/>
      <c r="M9" s="74"/>
      <c r="Q9" s="74"/>
      <c r="R9" s="74"/>
      <c r="S9" s="74"/>
      <c r="T9" s="74"/>
    </row>
    <row r="10" spans="2:20">
      <c r="B10" s="58" t="s">
        <v>258</v>
      </c>
      <c r="C10" s="73" t="s">
        <v>259</v>
      </c>
      <c r="F10" s="64">
        <v>60000000</v>
      </c>
      <c r="G10" s="74">
        <f>ROUND(+F10*0.0379,0)</f>
        <v>2274000</v>
      </c>
      <c r="H10" s="75">
        <v>9471.5295039047742</v>
      </c>
      <c r="J10" s="74">
        <f t="shared" si="1"/>
        <v>2283471.5295039047</v>
      </c>
      <c r="K10" s="74"/>
      <c r="L10" s="74"/>
      <c r="M10" s="74"/>
      <c r="Q10" s="74"/>
      <c r="R10" s="74"/>
      <c r="S10" s="74"/>
      <c r="T10" s="74"/>
    </row>
    <row r="11" spans="2:20">
      <c r="B11" s="50" t="s">
        <v>260</v>
      </c>
      <c r="C11" s="76" t="s">
        <v>261</v>
      </c>
      <c r="F11" s="64">
        <v>30000000</v>
      </c>
      <c r="G11" s="77">
        <f>ROUND(+F11*0.028,0)</f>
        <v>840000</v>
      </c>
      <c r="H11" s="75">
        <v>13168.375812599113</v>
      </c>
      <c r="J11" s="77">
        <f t="shared" si="1"/>
        <v>853168.37581259909</v>
      </c>
      <c r="K11" s="74"/>
      <c r="L11" s="74"/>
      <c r="M11" s="74"/>
      <c r="Q11" s="74"/>
      <c r="R11" s="74"/>
      <c r="S11" s="74"/>
      <c r="T11" s="74"/>
    </row>
    <row r="12" spans="2:20">
      <c r="B12" s="58" t="s">
        <v>262</v>
      </c>
      <c r="C12" s="76" t="s">
        <v>263</v>
      </c>
      <c r="F12" s="64">
        <v>60000000</v>
      </c>
      <c r="G12" s="77">
        <f>ROUND(+F12*0.028,0)</f>
        <v>1680000</v>
      </c>
      <c r="H12" s="75">
        <v>26336.751625198223</v>
      </c>
      <c r="J12" s="77">
        <f t="shared" si="1"/>
        <v>1706336.7516251982</v>
      </c>
      <c r="K12" s="74"/>
      <c r="L12" s="74"/>
      <c r="M12" s="74"/>
      <c r="Q12" s="74"/>
      <c r="R12" s="74"/>
      <c r="S12" s="74"/>
      <c r="T12" s="74"/>
    </row>
    <row r="13" spans="2:20" ht="15" customHeight="1">
      <c r="B13" s="58" t="s">
        <v>264</v>
      </c>
      <c r="C13" s="76" t="s">
        <v>265</v>
      </c>
      <c r="D13" s="78"/>
      <c r="F13" s="64">
        <v>0</v>
      </c>
      <c r="G13" s="74">
        <f>+'Cost of Revolver'!E8</f>
        <v>0</v>
      </c>
      <c r="H13" s="74">
        <f>+'Cost of Revolver'!E9</f>
        <v>82699.831947813727</v>
      </c>
      <c r="I13" s="74"/>
      <c r="J13" s="74">
        <f t="shared" ref="J13" si="2">SUM(G13:I13)</f>
        <v>82699.831947813727</v>
      </c>
      <c r="K13" s="74"/>
      <c r="L13" s="74"/>
      <c r="M13" s="74"/>
      <c r="N13" s="79"/>
      <c r="Q13" s="74"/>
      <c r="R13" s="74"/>
      <c r="S13" s="74"/>
      <c r="T13" s="74"/>
    </row>
    <row r="14" spans="2:20">
      <c r="B14" s="58"/>
      <c r="C14" s="80"/>
      <c r="F14" s="81">
        <f>SUM(F5:F13)</f>
        <v>442000000</v>
      </c>
      <c r="G14" s="81">
        <f t="shared" ref="G14:I14" si="3">SUM(G5:G13)</f>
        <v>18137200</v>
      </c>
      <c r="H14" s="81">
        <f t="shared" si="3"/>
        <v>221894.23019685096</v>
      </c>
      <c r="I14" s="81">
        <f t="shared" si="3"/>
        <v>0</v>
      </c>
      <c r="J14" s="81">
        <f>SUM(J5:J13)</f>
        <v>18359094.230196852</v>
      </c>
      <c r="K14" s="82"/>
      <c r="L14" s="82"/>
      <c r="M14" s="82"/>
      <c r="Q14" s="74"/>
      <c r="R14" s="82"/>
      <c r="S14" s="82"/>
      <c r="T14" s="82"/>
    </row>
    <row r="15" spans="2:20" ht="14.45" thickBot="1">
      <c r="H15" s="126" t="s">
        <v>266</v>
      </c>
      <c r="I15" s="126"/>
      <c r="J15" s="83">
        <f>ROUND(+J14/F14,4)</f>
        <v>4.1500000000000002E-2</v>
      </c>
      <c r="K15" s="84"/>
      <c r="L15" s="84"/>
      <c r="M15" s="84"/>
      <c r="Q15" s="74"/>
      <c r="R15" s="84"/>
      <c r="S15" s="84"/>
      <c r="T15" s="84"/>
    </row>
    <row r="16" spans="2:20">
      <c r="C16" s="76" t="s">
        <v>96</v>
      </c>
      <c r="F16" s="64">
        <v>360000000</v>
      </c>
      <c r="G16" s="64"/>
      <c r="Q16" s="74"/>
    </row>
    <row r="17" spans="3:8">
      <c r="C17" s="76" t="s">
        <v>98</v>
      </c>
      <c r="F17" s="64">
        <v>82000000</v>
      </c>
      <c r="G17" s="85"/>
    </row>
    <row r="18" spans="3:8">
      <c r="F18" s="52">
        <f>SUM(F16:F17)-F14</f>
        <v>0</v>
      </c>
    </row>
    <row r="19" spans="3:8">
      <c r="H19" s="74"/>
    </row>
    <row r="20" spans="3:8" ht="12.75"/>
    <row r="21" spans="3:8" ht="12.75"/>
    <row r="22" spans="3:8" ht="12.75"/>
    <row r="23" spans="3:8" ht="12.75"/>
    <row r="24" spans="3:8" ht="12.75"/>
    <row r="25" spans="3:8" ht="12.75"/>
    <row r="26" spans="3:8" ht="12.75"/>
    <row r="27" spans="3:8" ht="12.75"/>
  </sheetData>
  <mergeCells count="1">
    <mergeCell ref="H15:I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F19"/>
  <sheetViews>
    <sheetView tabSelected="1" workbookViewId="0">
      <selection activeCell="E1" sqref="E1"/>
    </sheetView>
  </sheetViews>
  <sheetFormatPr defaultColWidth="9" defaultRowHeight="13.9"/>
  <cols>
    <col min="1" max="1" width="9" style="86"/>
    <col min="2" max="2" width="11" style="86" customWidth="1"/>
    <col min="3" max="3" width="21.75" style="86" customWidth="1"/>
    <col min="4" max="4" width="13.625" style="86" bestFit="1" customWidth="1"/>
    <col min="5" max="5" width="12.75" style="86" bestFit="1" customWidth="1"/>
    <col min="6" max="6" width="9.125" style="86" bestFit="1" customWidth="1"/>
    <col min="7" max="16384" width="9" style="86"/>
  </cols>
  <sheetData>
    <row r="1" spans="2:6" ht="15">
      <c r="E1" s="127" t="s">
        <v>42</v>
      </c>
    </row>
    <row r="3" spans="2:6">
      <c r="B3" s="86" t="s">
        <v>78</v>
      </c>
    </row>
    <row r="4" spans="2:6">
      <c r="B4" s="86" t="s">
        <v>267</v>
      </c>
      <c r="D4" s="87"/>
    </row>
    <row r="6" spans="2:6">
      <c r="B6" s="86" t="s">
        <v>268</v>
      </c>
      <c r="E6" s="88">
        <f>+'Cost of LTD'!F13</f>
        <v>0</v>
      </c>
    </row>
    <row r="7" spans="2:6">
      <c r="B7" s="86" t="s">
        <v>269</v>
      </c>
      <c r="E7" s="89">
        <v>1.4101875897688859E-2</v>
      </c>
    </row>
    <row r="8" spans="2:6">
      <c r="B8" s="86" t="s">
        <v>270</v>
      </c>
      <c r="E8" s="90">
        <f>ROUND(+E6*E7,0)</f>
        <v>0</v>
      </c>
    </row>
    <row r="9" spans="2:6">
      <c r="B9" s="86" t="s">
        <v>271</v>
      </c>
      <c r="E9" s="91">
        <v>82699.831947813727</v>
      </c>
    </row>
    <row r="10" spans="2:6">
      <c r="B10" s="86" t="s">
        <v>272</v>
      </c>
    </row>
    <row r="11" spans="2:6">
      <c r="B11" s="86" t="s">
        <v>273</v>
      </c>
      <c r="D11" s="90">
        <f>+E6</f>
        <v>0</v>
      </c>
    </row>
    <row r="12" spans="2:6">
      <c r="B12" s="86" t="s">
        <v>274</v>
      </c>
      <c r="D12" s="91">
        <v>2791448</v>
      </c>
      <c r="F12" s="92"/>
    </row>
    <row r="13" spans="2:6">
      <c r="B13" s="86" t="s">
        <v>275</v>
      </c>
      <c r="D13" s="90">
        <f>+D11+D12</f>
        <v>2791448</v>
      </c>
    </row>
    <row r="14" spans="2:6">
      <c r="B14" s="86" t="s">
        <v>276</v>
      </c>
      <c r="D14" s="90">
        <v>80000000</v>
      </c>
    </row>
    <row r="15" spans="2:6">
      <c r="B15" s="86" t="s">
        <v>277</v>
      </c>
      <c r="D15" s="93">
        <f>+D14-D13</f>
        <v>77208552</v>
      </c>
    </row>
    <row r="16" spans="2:6" ht="21.75" customHeight="1">
      <c r="B16" s="86" t="s">
        <v>278</v>
      </c>
      <c r="E16" s="94">
        <f>SUM(E8:E15)</f>
        <v>82699.831947813727</v>
      </c>
    </row>
    <row r="17" spans="2:5" ht="18" customHeight="1">
      <c r="B17" s="86" t="s">
        <v>279</v>
      </c>
      <c r="E17" s="92">
        <f>+E6</f>
        <v>0</v>
      </c>
    </row>
    <row r="19" spans="2:5">
      <c r="B19" s="86" t="s">
        <v>280</v>
      </c>
      <c r="E19" s="95" t="e">
        <f>ROUND(+E16/E17,4)</f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HESSELTINE, SARAH</DisplayName>
        <AccountId>66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32E1539-BAEB-4073-93F7-072C5C0ED4F6}"/>
</file>

<file path=customXml/itemProps2.xml><?xml version="1.0" encoding="utf-8"?>
<ds:datastoreItem xmlns:ds="http://schemas.openxmlformats.org/officeDocument/2006/customXml" ds:itemID="{6C3AB3B1-7D7B-4448-9C47-4677BB562FBA}"/>
</file>

<file path=customXml/itemProps3.xml><?xml version="1.0" encoding="utf-8"?>
<ds:datastoreItem xmlns:ds="http://schemas.openxmlformats.org/officeDocument/2006/customXml" ds:itemID="{E656E33E-05F7-4709-8AAB-3A2EEBA63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Bangor Hydro Electric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Dawes</dc:creator>
  <cp:keywords/>
  <dc:description/>
  <cp:lastModifiedBy>Jennifer Mansh</cp:lastModifiedBy>
  <cp:revision/>
  <dcterms:created xsi:type="dcterms:W3CDTF">2014-02-10T13:21:17Z</dcterms:created>
  <dcterms:modified xsi:type="dcterms:W3CDTF">2023-06-04T18:05:07Z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0x0101002A53E5F72F0A3142889EA3AB9E782AD3</vt:lpwstr>
  </property>
  <property fmtid="{D5CDD505-2E9C-101B-9397-08002B2CF9AE}" pid="5" name="MediaServiceImageTags">
    <vt:lpwstr/>
  </property>
</Properties>
</file>